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<sst xmlns="http://schemas.openxmlformats.org/spreadsheetml/2006/main" count="1062" uniqueCount="873">
  <si>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</si>
  <si>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</si>
  <si>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</si>
  <si>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</si>
  <si>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</si>
  <si>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</si>
  <si>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</si>
  <si>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</si>
  <si>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</si>
  <si>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</si>
  <si>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</si>
  <si>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</si>
  <si>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</si>
  <si>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</si>
  <si>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</si>
  <si>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</si>
  <si>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</si>
  <si>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</si>
  <si>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</si>
  <si>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</si>
  <si>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</si>
  <si>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</si>
  <si>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</si>
  <si>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</si>
  <si>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</si>
  <si>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</si>
  <si>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</si>
  <si>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</si>
  <si>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</si>
  <si>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</si>
  <si>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</si>
  <si>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</si>
  <si>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</si>
  <si>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</si>
  <si>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</si>
  <si>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</si>
  <si>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</si>
  <si>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</si>
  <si>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</si>
  <si>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</si>
  <si>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</si>
  <si>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</si>
  <si>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</si>
  <si>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</si>
  <si>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</si>
  <si>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</si>
  <si>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</si>
  <si>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</si>
  <si>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</si>
  <si>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</si>
  <si>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</si>
  <si>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</si>
  <si>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</si>
  <si>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</si>
  <si>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</si>
  <si>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</si>
  <si>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</si>
  <si>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</si>
  <si>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</si>
  <si>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</si>
  <si>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</si>
  <si>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</si>
  <si>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</si>
  <si>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</si>
  <si>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</si>
  <si>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</si>
  <si>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</si>
  <si>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</si>
  <si>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</si>
  <si>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</si>
  <si>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</si>
  <si>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</si>
  <si>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</si>
  <si>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</si>
  <si>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</si>
  <si>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</si>
  <si>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</si>
  <si>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</si>
  <si>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</si>
  <si>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</si>
  <si>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</si>
  <si>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</si>
  <si>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</si>
  <si>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</si>
  <si>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</si>
  <si>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</si>
  <si>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</si>
  <si>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</si>
  <si>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</si>
  <si>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</si>
  <si>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</si>
  <si>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</si>
  <si>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</si>
  <si>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</si>
  <si>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</si>
  <si>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</si>
  <si>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</si>
  <si>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</si>
  <si>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</si>
  <si>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</si>
  <si>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</si>
  <si>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</si>
  <si>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</si>
  <si>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</si>
  <si>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</si>
  <si>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</si>
  <si>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</si>
  <si>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</si>
  <si>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</si>
  <si>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</si>
  <si>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</si>
  <si>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</si>
  <si>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</si>
  <si>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</si>
  <si>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</si>
  <si>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</si>
  <si>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</si>
  <si>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</si>
  <si>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</si>
  <si>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</si>
  <si>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</si>
  <si>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</si>
  <si>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</si>
  <si>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</si>
  <si>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</si>
  <si>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</si>
  <si>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</si>
  <si>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</si>
  <si>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</si>
  <si>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</si>
  <si>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</si>
  <si>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</si>
  <si>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</si>
  <si>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</si>
  <si>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</si>
  <si>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</si>
  <si>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</si>
  <si>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</si>
  <si>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</si>
  <si>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</si>
  <si>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</si>
  <si>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</si>
  <si>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</si>
  <si>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</si>
  <si>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</si>
  <si>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</si>
  <si>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</si>
  <si>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</si>
  <si>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</si>
  <si>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</si>
  <si>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</si>
  <si>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</si>
  <si>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</si>
  <si>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</si>
  <si>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</si>
  <si>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</si>
  <si>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</si>
  <si>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</si>
  <si>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</si>
  <si>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</si>
  <si>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</si>
  <si>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</si>
  <si>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</si>
  <si>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</si>
  <si>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</si>
  <si>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</si>
  <si>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</si>
  <si>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</si>
  <si>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</si>
  <si>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</si>
  <si>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</si>
  <si>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</si>
  <si>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</si>
  <si>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</si>
  <si>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</si>
  <si>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</si>
  <si>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</si>
  <si>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</si>
  <si>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</si>
  <si>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</si>
  <si>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</si>
  <si>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</si>
  <si>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</si>
  <si>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</si>
  <si>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</si>
  <si>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</si>
  <si>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</si>
  <si>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</si>
  <si>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</si>
  <si>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</si>
  <si>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</si>
  <si>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</si>
  <si>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</si>
  <si>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</si>
  <si>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</si>
  <si>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</si>
  <si>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</si>
  <si>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</si>
  <si>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</si>
  <si>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</si>
  <si>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</si>
  <si>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</si>
  <si>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</si>
  <si>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</si>
  <si>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</si>
  <si>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</si>
  <si>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</si>
  <si>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</si>
  <si>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</si>
  <si>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</si>
  <si>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</si>
  <si>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</si>
  <si>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</si>
  <si>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</si>
  <si>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</si>
  <si>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</si>
  <si>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</si>
  <si>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</si>
  <si>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</si>
  <si>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</si>
  <si>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</si>
  <si>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</si>
  <si>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</si>
  <si>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</si>
  <si>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</si>
  <si>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</si>
  <si>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</si>
  <si>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</si>
  <si>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</si>
  <si>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</si>
  <si>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</si>
  <si>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</si>
  <si>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</si>
  <si>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</si>
  <si>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</si>
  <si>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</si>
  <si>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</si>
  <si>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</si>
  <si>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</si>
  <si>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</si>
  <si>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</si>
  <si>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</si>
  <si>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</si>
  <si>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</si>
  <si>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</si>
  <si>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</si>
  <si>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</si>
  <si>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</si>
  <si>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</si>
  <si>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</si>
  <si>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</si>
  <si>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</si>
  <si>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</si>
  <si>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</si>
  <si>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</si>
  <si>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</si>
  <si>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</si>
  <si>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</si>
  <si>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</si>
  <si>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</si>
  <si>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</si>
  <si>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</si>
  <si>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</si>
  <si>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</si>
  <si>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</si>
  <si>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</si>
  <si>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</si>
  <si>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</si>
  <si>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</si>
  <si>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</si>
  <si>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</si>
  <si>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</si>
  <si>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</si>
  <si>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</si>
  <si>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</si>
  <si>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</si>
  <si>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</si>
  <si>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</si>
  <si>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</si>
  <si>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</si>
  <si>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</si>
  <si>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</si>
  <si>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</si>
  <si>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</si>
  <si>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</si>
  <si>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</si>
  <si>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</si>
  <si>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</si>
  <si>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</si>
  <si>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</si>
  <si>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</si>
  <si>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</si>
  <si>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</si>
  <si>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</si>
  <si>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</si>
  <si>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</si>
  <si>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</si>
  <si>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</si>
  <si>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</si>
  <si>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</si>
  <si>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</si>
  <si>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</si>
  <si>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</si>
  <si>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</si>
  <si>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</si>
  <si>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</si>
  <si>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</si>
  <si>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</si>
  <si>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</si>
  <si>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</si>
  <si>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</si>
  <si>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</si>
  <si>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</si>
  <si>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</si>
  <si>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</si>
  <si>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</si>
  <si>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</si>
  <si>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</si>
  <si>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</si>
  <si>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</si>
  <si>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</si>
  <si>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</si>
  <si>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</si>
  <si>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</si>
  <si>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</si>
  <si>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</si>
  <si>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</si>
  <si>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</si>
  <si>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</si>
  <si>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</si>
  <si>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</si>
  <si>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</si>
  <si>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</si>
  <si>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</si>
  <si>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</si>
  <si>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</si>
  <si>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</si>
  <si>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</si>
  <si>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</si>
  <si>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</si>
  <si>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</si>
  <si>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</si>
  <si>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</si>
  <si>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</si>
  <si>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</si>
  <si>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</si>
  <si>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</si>
  <si>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</si>
  <si>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</si>
  <si>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</si>
  <si>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</si>
  <si>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</si>
  <si>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</si>
  <si>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</si>
  <si>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</si>
  <si>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</si>
  <si>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</si>
  <si>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</si>
  <si>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</si>
  <si>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</si>
  <si>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</si>
  <si>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</si>
  <si>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</si>
  <si>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</si>
  <si>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</si>
  <si>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</si>
  <si>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</si>
  <si>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</si>
  <si>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</si>
  <si>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</si>
  <si>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</si>
  <si>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</si>
  <si>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</si>
  <si>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</si>
  <si>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</si>
  <si>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</si>
  <si>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</si>
  <si>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</si>
  <si>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</si>
  <si>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</si>
  <si>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</si>
  <si>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</si>
  <si>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</si>
  <si>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</si>
  <si>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</si>
  <si>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</si>
  <si>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</si>
  <si>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</si>
  <si>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</si>
  <si>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</si>
  <si>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</si>
  <si>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</si>
  <si>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</si>
  <si>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</si>
  <si>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</si>
  <si>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</si>
  <si>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</si>
  <si>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</si>
  <si>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</si>
  <si>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</si>
  <si>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</si>
  <si>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</si>
  <si>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</si>
  <si>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</si>
  <si>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</si>
  <si>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</si>
  <si>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</si>
  <si>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</si>
  <si>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</si>
  <si>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</si>
  <si>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</si>
  <si>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</si>
  <si>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</si>
  <si>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</si>
  <si>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</si>
  <si>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</si>
  <si>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</si>
  <si>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</si>
  <si>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</si>
  <si>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</si>
  <si>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</si>
  <si>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</si>
  <si>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</si>
  <si>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</si>
  <si>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</si>
  <si>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</si>
  <si>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</si>
  <si>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</si>
  <si>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</si>
  <si>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</si>
  <si>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</si>
  <si>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</si>
  <si>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</si>
  <si>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</si>
  <si>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</si>
  <si>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</si>
  <si>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</si>
  <si>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</si>
  <si>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</si>
  <si>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</si>
  <si>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</si>
  <si>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</si>
  <si>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</si>
  <si>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</si>
  <si>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</si>
  <si>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</si>
  <si>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</si>
  <si>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</si>
  <si>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</si>
  <si>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</si>
  <si>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</si>
  <si>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</si>
  <si>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</si>
  <si>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</si>
  <si>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</si>
  <si>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</si>
  <si>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</si>
  <si>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</si>
  <si>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</si>
  <si>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</si>
  <si>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</si>
  <si>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</si>
  <si>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</si>
  <si>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</si>
  <si>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</si>
  <si>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</si>
  <si>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</si>
  <si>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</si>
  <si>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</si>
  <si>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</si>
  <si>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</si>
  <si>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</si>
  <si>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</si>
  <si>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</si>
  <si>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</si>
  <si>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</si>
  <si>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</si>
  <si>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</si>
  <si>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</si>
  <si>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</si>
  <si>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</si>
  <si>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</si>
  <si>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</si>
  <si>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</si>
  <si>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</si>
  <si>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</si>
  <si>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</si>
  <si>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</si>
  <si>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</si>
  <si>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</si>
  <si>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</si>
  <si>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</si>
  <si>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</si>
  <si>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</si>
  <si>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</si>
  <si>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</si>
  <si>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</si>
  <si>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</si>
  <si>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</si>
  <si>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</si>
  <si>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</si>
  <si>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</si>
  <si>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</si>
  <si>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</si>
  <si>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</si>
  <si>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</si>
  <si>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</si>
  <si>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</si>
  <si>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</si>
  <si>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</si>
  <si>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</si>
  <si>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</si>
  <si>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</si>
  <si>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</si>
  <si>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</si>
  <si>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</si>
  <si>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</si>
  <si>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</si>
  <si>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</si>
  <si>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</si>
  <si>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</si>
  <si>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</si>
  <si>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</si>
  <si>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</si>
  <si>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</si>
  <si>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</si>
  <si>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</si>
  <si>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</si>
  <si>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</si>
  <si>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</si>
  <si>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</si>
  <si>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</si>
  <si>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</si>
  <si>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</si>
  <si>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</si>
  <si>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</si>
  <si>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</si>
  <si>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</si>
  <si>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</si>
  <si>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</si>
  <si>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</si>
  <si>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</si>
  <si>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</si>
  <si>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</si>
  <si>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</si>
  <si>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</si>
  <si>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</si>
  <si>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</si>
  <si>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</si>
  <si>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</si>
  <si>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</si>
  <si>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</si>
  <si>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</si>
  <si>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</si>
  <si>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</si>
  <si>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</si>
  <si>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</si>
  <si>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</si>
  <si>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</si>
  <si>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</si>
  <si>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</si>
  <si>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</si>
  <si>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</si>
  <si>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</si>
  <si>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</si>
  <si>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</si>
  <si>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</si>
  <si>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</si>
  <si>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</si>
  <si>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</si>
  <si>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</si>
  <si>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</si>
  <si>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</si>
  <si>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</si>
  <si>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</si>
  <si>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</si>
  <si>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</si>
  <si>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</si>
  <si>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</si>
  <si>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</si>
  <si>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</si>
  <si>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</si>
  <si>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</si>
  <si>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</si>
  <si>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</si>
  <si>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</si>
  <si>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</si>
  <si>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</si>
  <si>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</si>
  <si>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</si>
  <si>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</si>
  <si>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</si>
  <si>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</si>
  <si>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</si>
  <si>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</si>
  <si>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</si>
  <si>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</si>
  <si>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</si>
  <si>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</si>
  <si>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</si>
  <si>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</si>
  <si>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</si>
  <si>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</si>
  <si>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</si>
  <si>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</si>
  <si>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</si>
  <si>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</si>
  <si>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</si>
  <si>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</si>
  <si>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</si>
  <si>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</si>
  <si>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</si>
  <si>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</si>
  <si>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</si>
  <si>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</si>
  <si>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</si>
  <si>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</si>
  <si>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</si>
  <si>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</si>
  <si>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</si>
  <si>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</si>
  <si>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</si>
  <si>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</si>
  <si>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</si>
  <si>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</si>
  <si>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</si>
  <si>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</si>
  <si>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</si>
  <si>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</si>
  <si>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</si>
  <si>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</si>
  <si>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</si>
  <si>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</si>
  <si>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</si>
  <si>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</si>
  <si>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</si>
  <si>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</si>
  <si>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</si>
  <si>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</si>
  <si>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</si>
  <si>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</si>
  <si>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</si>
  <si>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</si>
  <si>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</si>
  <si>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</si>
  <si>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</si>
  <si>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</si>
  <si>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</si>
  <si>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</si>
  <si>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</si>
  <si>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</si>
  <si>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</si>
  <si>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</si>
  <si>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</si>
  <si>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</si>
  <si>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</si>
  <si>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</si>
  <si>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</si>
  <si>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</si>
  <si>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</si>
  <si>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</si>
  <si>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</si>
  <si>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</si>
  <si>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</si>
  <si>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</si>
  <si>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</si>
  <si>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</si>
  <si>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</si>
  <si>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</si>
  <si>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</si>
  <si>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</si>
  <si>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</si>
  <si>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</si>
  <si>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</si>
  <si>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</si>
  <si>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</si>
  <si>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</si>
  <si>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</si>
  <si>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</si>
  <si>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</si>
  <si>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</si>
  <si>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</si>
  <si>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</si>
  <si>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</si>
  <si>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</si>
  <si>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</si>
  <si>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</si>
  <si>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</si>
  <si>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</si>
  <si>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</si>
  <si>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</si>
  <si>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</si>
  <si>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</si>
  <si>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</si>
  <si>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</si>
  <si>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</si>
  <si>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</si>
  <si>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</si>
  <si>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</si>
  <si>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</si>
  <si>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</si>
  <si>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</si>
  <si>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</si>
  <si>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</si>
  <si>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</si>
  <si>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</si>
  <si>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</si>
  <si>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</si>
  <si>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</si>
  <si>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</si>
  <si>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</si>
  <si>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</si>
  <si>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</si>
  <si>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</si>
  <si>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</si>
  <si>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</si>
  <si>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</si>
  <si>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</si>
  <si>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</si>
  <si>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</si>
  <si>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</si>
  <si>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</si>
  <si>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</si>
  <si>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</si>
  <si>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</si>
  <si>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</si>
  <si>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</si>
  <si>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</si>
  <si>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</si>
  <si>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</si>
  <si>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</si>
  <si>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</si>
  <si>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</si>
  <si>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</si>
  <si>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</si>
  <si>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</si>
  <si>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</si>
  <si>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</si>
  <si>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</si>
  <si>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</si>
  <si>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</si>
  <si>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</si>
  <si>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</si>
  <si>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</si>
  <si>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</si>
  <si>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</si>
  <si>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</si>
  <si>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</si>
  <si>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</si>
  <si>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</si>
  <si>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</si>
  <si>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</si>
  <si>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</si>
  <si>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</si>
  <si>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</si>
  <si>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</si>
  <si>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</si>
  <si>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</si>
  <si>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</si>
  <si>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</si>
  <si>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</si>
  <si>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</si>
  <si>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</si>
  <si>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</si>
  <si>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</si>
  <si>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</si>
  <si>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</si>
  <si>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</si>
  <si>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</si>
  <si>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</si>
  <si>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</si>
  <si>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</si>
  <si>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</si>
  <si>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</si>
  <si>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</si>
  <si>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</si>
  <si>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</si>
  <si>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</si>
  <si>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</si>
  <si>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</si>
  <si>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</si>
  <si>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</si>
  <si>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</si>
  <si>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</si>
  <si>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</si>
  <si>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</si>
  <si>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</si>
  <si>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</si>
  <si>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</si>
  <si>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</si>
  <si>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</si>
  <si>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</si>
  <si>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</si>
  <si>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</si>
  <si>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</si>
  <si>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</si>
  <si>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</si>
  <si>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</si>
  <si>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</si>
  <si>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</si>
  <si>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</si>
  <si>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</si>
  <si>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</si>
  <si>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</si>
  <si>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</si>
  <si>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</si>
  <si>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</si>
  <si>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</si>
  <si>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</si>
  <si>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</si>
  <si>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</si>
  <si>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</si>
  <si>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</si>
  <si>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</si>
  <si>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</si>
  <si>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</si>
  <si>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</si>
  <si>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</si>
  <si>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</si>
  <si>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</si>
  <si>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</si>
  <si>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</si>
  <si>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</si>
  <si>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</si>
  <si>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</si>
  <si>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</si>
  <si>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</si>
  <si>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</si>
  <si>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</si>
  <si>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</si>
  <si>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</si>
  <si>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</si>
  <si>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</si>
  <si>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</si>
  <si>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</si>
  <si>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</si>
  <si>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</si>
  <si>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</si>
  <si>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</si>
  <si>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</si>
  <si>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</si>
  <si>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</si>
  <si>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</si>
  <si>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</si>
  <si>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</si>
  <si>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</si>
  <si>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</si>
  <si>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</si>
  <si>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</si>
  <si>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</si>
  <si>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</si>
  <si>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</si>
  <si>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</si>
  <si>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</si>
  <si>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</si>
  <si>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</si>
  <si>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</si>
  <si>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</si>
  <si>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</si>
  <si>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</si>
  <si>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</si>
  <si>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</si>
  <si>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</si>
  <si>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</si>
  <si>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</si>
  <si>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</si>
  <si>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</si>
  <si>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</si>
  <si>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4. Малцинствено участие загуба</t>
  </si>
  <si>
    <t>"Феърплей аграрен фонд" АД</t>
  </si>
  <si>
    <t xml:space="preserve">консолидиран </t>
  </si>
  <si>
    <t>Дата  на съставяне:</t>
  </si>
  <si>
    <t xml:space="preserve">01.01.2011-31.12.2011 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</si>
</sst>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3" fontId="11" fillId="0" borderId="1" xfId="28" applyNumberFormat="1" applyFont="1" applyFill="1" applyBorder="1" applyAlignment="1" applyProtection="1">
      <alignment wrapText="1"/>
      <protection locked="0"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7"/>
  <sheetViews>
    <sheetView workbookViewId="0" topLeftCell="A82">
      <selection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1" t="s">
        <v>869</v>
      </c>
      <c r="F3" s="217" t="s">
        <v>2</v>
      </c>
      <c r="G3" s="172"/>
      <c r="H3" s="460">
        <v>175127945</v>
      </c>
    </row>
    <row r="4" spans="1:8" ht="15">
      <c r="A4" s="583" t="s">
        <v>3</v>
      </c>
      <c r="B4" s="589"/>
      <c r="C4" s="589"/>
      <c r="D4" s="589"/>
      <c r="E4" s="503" t="s">
        <v>870</v>
      </c>
      <c r="F4" s="585" t="s">
        <v>4</v>
      </c>
      <c r="G4" s="586"/>
      <c r="H4" s="460" t="s">
        <v>159</v>
      </c>
    </row>
    <row r="5" spans="1:8" ht="15">
      <c r="A5" s="583" t="s">
        <v>5</v>
      </c>
      <c r="B5" s="584"/>
      <c r="C5" s="584"/>
      <c r="D5" s="584"/>
      <c r="E5" s="504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f>14282+1719</f>
        <v>16001</v>
      </c>
      <c r="D11" s="151">
        <v>21603</v>
      </c>
      <c r="E11" s="237" t="s">
        <v>22</v>
      </c>
      <c r="F11" s="242" t="s">
        <v>23</v>
      </c>
      <c r="G11" s="152">
        <v>26951</v>
      </c>
      <c r="H11" s="152">
        <v>26951</v>
      </c>
    </row>
    <row r="12" spans="1:8" ht="15">
      <c r="A12" s="235" t="s">
        <v>24</v>
      </c>
      <c r="B12" s="241" t="s">
        <v>25</v>
      </c>
      <c r="C12" s="151">
        <v>5608</v>
      </c>
      <c r="D12" s="151">
        <v>5771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5871</v>
      </c>
      <c r="D13" s="151">
        <v>4341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1132</v>
      </c>
      <c r="D15" s="151">
        <v>565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268</v>
      </c>
      <c r="D16" s="151">
        <v>327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301</v>
      </c>
      <c r="D17" s="151">
        <v>66</v>
      </c>
      <c r="E17" s="243" t="s">
        <v>46</v>
      </c>
      <c r="F17" s="245" t="s">
        <v>47</v>
      </c>
      <c r="G17" s="154">
        <f>G11+G14+G15+G16</f>
        <v>26951</v>
      </c>
      <c r="H17" s="154">
        <f>H11+H14+H15+H16</f>
        <v>26951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29181</v>
      </c>
      <c r="D19" s="155">
        <f>SUM(D11:D18)</f>
        <v>32673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f>5773-1719</f>
        <v>4054</v>
      </c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1606</v>
      </c>
      <c r="D21" s="151">
        <v>1637</v>
      </c>
      <c r="E21" s="251" t="s">
        <v>61</v>
      </c>
      <c r="F21" s="242" t="s">
        <v>62</v>
      </c>
      <c r="G21" s="156">
        <f>SUM(G22:G24)</f>
        <v>2415</v>
      </c>
      <c r="H21" s="156">
        <f>SUM(H22:H24)</f>
        <v>2187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2137</v>
      </c>
      <c r="H22" s="152">
        <v>1996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</v>
      </c>
      <c r="D24" s="151">
        <v>6</v>
      </c>
      <c r="E24" s="237" t="s">
        <v>72</v>
      </c>
      <c r="F24" s="242" t="s">
        <v>73</v>
      </c>
      <c r="G24" s="152">
        <v>278</v>
      </c>
      <c r="H24" s="152">
        <v>191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2415</v>
      </c>
      <c r="H25" s="154">
        <f>H19+H20+H21</f>
        <v>2187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</v>
      </c>
      <c r="D27" s="155">
        <f>SUM(D23:D26)</f>
        <v>6</v>
      </c>
      <c r="E27" s="253" t="s">
        <v>83</v>
      </c>
      <c r="F27" s="242" t="s">
        <v>84</v>
      </c>
      <c r="G27" s="154">
        <f>SUM(G28:G30)</f>
        <v>-782</v>
      </c>
      <c r="H27" s="154">
        <f>SUM(H28:H30)</f>
        <v>-1697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2450</v>
      </c>
      <c r="H28" s="152">
        <v>1863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-3232</v>
      </c>
      <c r="H29" s="316">
        <v>-3560</v>
      </c>
      <c r="M29" s="157"/>
    </row>
    <row r="30" spans="1:8" ht="15">
      <c r="A30" s="235" t="s">
        <v>90</v>
      </c>
      <c r="B30" s="241" t="s">
        <v>91</v>
      </c>
      <c r="C30" s="151">
        <v>4294</v>
      </c>
      <c r="D30" s="151">
        <v>4294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1024</v>
      </c>
      <c r="H31" s="152">
        <v>1019</v>
      </c>
      <c r="M31" s="157"/>
    </row>
    <row r="32" spans="1:15" ht="15">
      <c r="A32" s="235" t="s">
        <v>98</v>
      </c>
      <c r="B32" s="250" t="s">
        <v>99</v>
      </c>
      <c r="C32" s="155">
        <f>C30+C31</f>
        <v>4294</v>
      </c>
      <c r="D32" s="155">
        <f>D30+D31</f>
        <v>4294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5" ht="15">
      <c r="A33" s="235"/>
      <c r="B33" s="250"/>
      <c r="C33" s="155"/>
      <c r="D33" s="155"/>
      <c r="E33" s="243" t="s">
        <v>868</v>
      </c>
      <c r="F33" s="242"/>
      <c r="G33" s="316"/>
      <c r="H33" s="316"/>
      <c r="I33" s="290"/>
      <c r="J33" s="290"/>
      <c r="K33" s="290"/>
      <c r="L33" s="290"/>
      <c r="M33" s="290"/>
      <c r="N33" s="290"/>
      <c r="O33" s="290"/>
    </row>
    <row r="34" spans="1:18" ht="15">
      <c r="A34" s="235" t="s">
        <v>102</v>
      </c>
      <c r="B34" s="244"/>
      <c r="C34" s="252"/>
      <c r="D34" s="155"/>
      <c r="E34" s="253" t="s">
        <v>103</v>
      </c>
      <c r="F34" s="245" t="s">
        <v>104</v>
      </c>
      <c r="G34" s="154">
        <f>G27+G31+G32</f>
        <v>242</v>
      </c>
      <c r="H34" s="154">
        <f>H27+H31+H32</f>
        <v>-678</v>
      </c>
      <c r="I34" s="290"/>
      <c r="J34" s="290"/>
      <c r="K34" s="290"/>
      <c r="L34" s="290"/>
      <c r="M34" s="290"/>
      <c r="N34" s="290"/>
      <c r="O34" s="290"/>
      <c r="P34" s="290"/>
      <c r="Q34" s="290"/>
      <c r="R34" s="290"/>
    </row>
    <row r="35" spans="1:14" ht="15">
      <c r="A35" s="235" t="s">
        <v>854</v>
      </c>
      <c r="B35" s="244" t="s">
        <v>105</v>
      </c>
      <c r="C35" s="155">
        <f>SUM(C36:C39)</f>
        <v>645</v>
      </c>
      <c r="D35" s="155">
        <f>SUM(D36:D39)</f>
        <v>116</v>
      </c>
      <c r="E35" s="237"/>
      <c r="F35" s="254"/>
      <c r="G35" s="255"/>
      <c r="H35" s="256"/>
      <c r="I35" s="290"/>
      <c r="J35" s="290"/>
      <c r="K35" s="290"/>
      <c r="L35" s="290"/>
      <c r="M35" s="290"/>
      <c r="N35" s="290"/>
    </row>
    <row r="36" spans="1:8" ht="15">
      <c r="A36" s="235" t="s">
        <v>106</v>
      </c>
      <c r="B36" s="241" t="s">
        <v>107</v>
      </c>
      <c r="C36" s="151"/>
      <c r="D36" s="151"/>
      <c r="E36" s="257"/>
      <c r="F36" s="258"/>
      <c r="G36" s="259"/>
      <c r="H36" s="260"/>
    </row>
    <row r="37" spans="1:18" ht="15">
      <c r="A37" s="235" t="s">
        <v>108</v>
      </c>
      <c r="B37" s="241" t="s">
        <v>109</v>
      </c>
      <c r="C37" s="151"/>
      <c r="D37" s="151"/>
      <c r="E37" s="237" t="s">
        <v>110</v>
      </c>
      <c r="F37" s="261" t="s">
        <v>111</v>
      </c>
      <c r="G37" s="154">
        <f>G25+G17+G34+G33</f>
        <v>29608</v>
      </c>
      <c r="H37" s="154">
        <f>H25+H17+H34+H33</f>
        <v>28460</v>
      </c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8" spans="1:13" ht="15">
      <c r="A38" s="235" t="s">
        <v>112</v>
      </c>
      <c r="B38" s="241" t="s">
        <v>113</v>
      </c>
      <c r="C38" s="151"/>
      <c r="D38" s="151"/>
      <c r="E38" s="237"/>
      <c r="F38" s="262"/>
      <c r="G38" s="255"/>
      <c r="H38" s="256"/>
      <c r="M38" s="157"/>
    </row>
    <row r="39" spans="1:8" ht="15">
      <c r="A39" s="235" t="s">
        <v>114</v>
      </c>
      <c r="B39" s="241" t="s">
        <v>115</v>
      </c>
      <c r="C39" s="151">
        <v>645</v>
      </c>
      <c r="D39" s="151">
        <v>116</v>
      </c>
      <c r="E39" s="263"/>
      <c r="F39" s="258"/>
      <c r="G39" s="259"/>
      <c r="H39" s="260"/>
    </row>
    <row r="40" spans="1:15" ht="15">
      <c r="A40" s="235" t="s">
        <v>116</v>
      </c>
      <c r="B40" s="264" t="s">
        <v>117</v>
      </c>
      <c r="C40" s="159">
        <f>C41+C42+C44</f>
        <v>0</v>
      </c>
      <c r="D40" s="159">
        <f>D41+D42+D44</f>
        <v>0</v>
      </c>
      <c r="E40" s="445" t="s">
        <v>118</v>
      </c>
      <c r="F40" s="261" t="s">
        <v>119</v>
      </c>
      <c r="G40" s="158"/>
      <c r="H40" s="158"/>
      <c r="I40" s="290"/>
      <c r="J40" s="290"/>
      <c r="K40" s="290"/>
      <c r="L40" s="290"/>
      <c r="M40" s="291"/>
      <c r="N40" s="290"/>
      <c r="O40" s="290"/>
    </row>
    <row r="41" spans="1:8" ht="15">
      <c r="A41" s="235" t="s">
        <v>120</v>
      </c>
      <c r="B41" s="264" t="s">
        <v>121</v>
      </c>
      <c r="C41" s="151"/>
      <c r="D41" s="151"/>
      <c r="E41" s="243"/>
      <c r="F41" s="262"/>
      <c r="G41" s="255"/>
      <c r="H41" s="256"/>
    </row>
    <row r="42" spans="1:8" ht="15">
      <c r="A42" s="235" t="s">
        <v>122</v>
      </c>
      <c r="B42" s="264" t="s">
        <v>123</v>
      </c>
      <c r="C42" s="151"/>
      <c r="D42" s="151"/>
      <c r="E42" s="445" t="s">
        <v>124</v>
      </c>
      <c r="F42" s="265"/>
      <c r="G42" s="266"/>
      <c r="H42" s="267"/>
    </row>
    <row r="43" spans="1:8" ht="15">
      <c r="A43" s="235" t="s">
        <v>125</v>
      </c>
      <c r="B43" s="264" t="s">
        <v>126</v>
      </c>
      <c r="C43" s="160"/>
      <c r="D43" s="160"/>
      <c r="E43" s="237" t="s">
        <v>127</v>
      </c>
      <c r="F43" s="258"/>
      <c r="G43" s="259"/>
      <c r="H43" s="260"/>
    </row>
    <row r="44" spans="1:13" ht="15">
      <c r="A44" s="235" t="s">
        <v>128</v>
      </c>
      <c r="B44" s="264" t="s">
        <v>129</v>
      </c>
      <c r="C44" s="151"/>
      <c r="D44" s="151"/>
      <c r="E44" s="243" t="s">
        <v>130</v>
      </c>
      <c r="F44" s="242" t="s">
        <v>131</v>
      </c>
      <c r="G44" s="152">
        <v>2221</v>
      </c>
      <c r="H44" s="152">
        <v>4390</v>
      </c>
      <c r="M44" s="157"/>
    </row>
    <row r="45" spans="1:8" ht="15">
      <c r="A45" s="235" t="s">
        <v>132</v>
      </c>
      <c r="B45" s="264" t="s">
        <v>133</v>
      </c>
      <c r="C45" s="151"/>
      <c r="D45" s="151"/>
      <c r="E45" s="268" t="s">
        <v>134</v>
      </c>
      <c r="F45" s="242" t="s">
        <v>135</v>
      </c>
      <c r="G45" s="152">
        <v>9071</v>
      </c>
      <c r="H45" s="152">
        <v>9633</v>
      </c>
    </row>
    <row r="46" spans="1:15" ht="15">
      <c r="A46" s="235" t="s">
        <v>136</v>
      </c>
      <c r="B46" s="249" t="s">
        <v>137</v>
      </c>
      <c r="C46" s="155">
        <f>C35+C40+C45</f>
        <v>645</v>
      </c>
      <c r="D46" s="155">
        <f>D35+D40+D45</f>
        <v>116</v>
      </c>
      <c r="E46" s="251" t="s">
        <v>138</v>
      </c>
      <c r="F46" s="242" t="s">
        <v>139</v>
      </c>
      <c r="G46" s="152"/>
      <c r="H46" s="152"/>
      <c r="I46" s="290"/>
      <c r="J46" s="290"/>
      <c r="K46" s="290"/>
      <c r="L46" s="290"/>
      <c r="M46" s="291"/>
      <c r="N46" s="290"/>
      <c r="O46" s="290"/>
    </row>
    <row r="47" spans="1:8" ht="15">
      <c r="A47" s="235" t="s">
        <v>140</v>
      </c>
      <c r="B47" s="241"/>
      <c r="C47" s="252"/>
      <c r="D47" s="155"/>
      <c r="E47" s="237" t="s">
        <v>141</v>
      </c>
      <c r="F47" s="242" t="s">
        <v>142</v>
      </c>
      <c r="G47" s="152"/>
      <c r="H47" s="152"/>
    </row>
    <row r="48" spans="1:13" ht="15">
      <c r="A48" s="235" t="s">
        <v>143</v>
      </c>
      <c r="B48" s="241" t="s">
        <v>144</v>
      </c>
      <c r="C48" s="151"/>
      <c r="D48" s="151"/>
      <c r="E48" s="251" t="s">
        <v>145</v>
      </c>
      <c r="F48" s="242" t="s">
        <v>146</v>
      </c>
      <c r="G48" s="152">
        <v>5865</v>
      </c>
      <c r="H48" s="152">
        <v>5865</v>
      </c>
      <c r="M48" s="157"/>
    </row>
    <row r="49" spans="1:8" ht="15">
      <c r="A49" s="235" t="s">
        <v>147</v>
      </c>
      <c r="B49" s="244" t="s">
        <v>148</v>
      </c>
      <c r="C49" s="151"/>
      <c r="D49" s="151"/>
      <c r="E49" s="237" t="s">
        <v>149</v>
      </c>
      <c r="F49" s="242" t="s">
        <v>150</v>
      </c>
      <c r="G49" s="152">
        <v>143</v>
      </c>
      <c r="H49" s="152">
        <v>143</v>
      </c>
    </row>
    <row r="50" spans="1:18" ht="15">
      <c r="A50" s="235" t="s">
        <v>151</v>
      </c>
      <c r="B50" s="241" t="s">
        <v>152</v>
      </c>
      <c r="C50" s="151"/>
      <c r="D50" s="151"/>
      <c r="E50" s="251" t="s">
        <v>51</v>
      </c>
      <c r="F50" s="245" t="s">
        <v>153</v>
      </c>
      <c r="G50" s="154">
        <f>SUM(G44:G49)</f>
        <v>17300</v>
      </c>
      <c r="H50" s="154">
        <f>SUM(H44:H49)</f>
        <v>20031</v>
      </c>
      <c r="I50" s="290"/>
      <c r="J50" s="290"/>
      <c r="K50" s="290"/>
      <c r="L50" s="290"/>
      <c r="M50" s="290"/>
      <c r="N50" s="290"/>
      <c r="O50" s="290"/>
      <c r="P50" s="290"/>
      <c r="Q50" s="290"/>
      <c r="R50" s="290"/>
    </row>
    <row r="51" spans="1:8" ht="15">
      <c r="A51" s="235" t="s">
        <v>78</v>
      </c>
      <c r="B51" s="241" t="s">
        <v>154</v>
      </c>
      <c r="C51" s="151">
        <v>3791</v>
      </c>
      <c r="D51" s="151">
        <v>3791</v>
      </c>
      <c r="E51" s="237"/>
      <c r="F51" s="242"/>
      <c r="G51" s="252"/>
      <c r="H51" s="154"/>
    </row>
    <row r="52" spans="1:15" ht="15">
      <c r="A52" s="235" t="s">
        <v>155</v>
      </c>
      <c r="B52" s="249" t="s">
        <v>156</v>
      </c>
      <c r="C52" s="155">
        <f>SUM(C48:C51)</f>
        <v>3791</v>
      </c>
      <c r="D52" s="155">
        <f>SUM(D48:D51)</f>
        <v>3791</v>
      </c>
      <c r="E52" s="251" t="s">
        <v>157</v>
      </c>
      <c r="F52" s="245" t="s">
        <v>158</v>
      </c>
      <c r="G52" s="152"/>
      <c r="H52" s="152"/>
      <c r="I52" s="290"/>
      <c r="J52" s="290"/>
      <c r="K52" s="290"/>
      <c r="L52" s="290"/>
      <c r="M52" s="290"/>
      <c r="N52" s="290"/>
      <c r="O52" s="290"/>
    </row>
    <row r="53" spans="1:8" ht="15">
      <c r="A53" s="235" t="s">
        <v>159</v>
      </c>
      <c r="B53" s="249"/>
      <c r="C53" s="252"/>
      <c r="D53" s="155"/>
      <c r="E53" s="237" t="s">
        <v>160</v>
      </c>
      <c r="F53" s="245" t="s">
        <v>161</v>
      </c>
      <c r="G53" s="152"/>
      <c r="H53" s="152"/>
    </row>
    <row r="54" spans="1:8" ht="15">
      <c r="A54" s="235" t="s">
        <v>162</v>
      </c>
      <c r="B54" s="249" t="s">
        <v>163</v>
      </c>
      <c r="C54" s="151"/>
      <c r="D54" s="151"/>
      <c r="E54" s="237" t="s">
        <v>164</v>
      </c>
      <c r="F54" s="245" t="s">
        <v>165</v>
      </c>
      <c r="G54" s="152">
        <v>50</v>
      </c>
      <c r="H54" s="152">
        <v>50</v>
      </c>
    </row>
    <row r="55" spans="1:8" ht="15">
      <c r="A55" s="235" t="s">
        <v>166</v>
      </c>
      <c r="B55" s="249" t="s">
        <v>167</v>
      </c>
      <c r="C55" s="151">
        <v>35</v>
      </c>
      <c r="D55" s="151">
        <v>35</v>
      </c>
      <c r="E55" s="237" t="s">
        <v>168</v>
      </c>
      <c r="F55" s="245" t="s">
        <v>169</v>
      </c>
      <c r="G55" s="152">
        <v>1885</v>
      </c>
      <c r="H55" s="152">
        <v>731</v>
      </c>
    </row>
    <row r="56" spans="1:18" ht="25.5">
      <c r="A56" s="269" t="s">
        <v>170</v>
      </c>
      <c r="B56" s="270" t="s">
        <v>171</v>
      </c>
      <c r="C56" s="155">
        <f>C19+C20+C21+C27+C32+C46+C52+C54+C55</f>
        <v>43609</v>
      </c>
      <c r="D56" s="155">
        <f>D19+D20+D21+D27+D32+D46+D52+D54+D55</f>
        <v>42552</v>
      </c>
      <c r="E56" s="237" t="s">
        <v>172</v>
      </c>
      <c r="F56" s="261" t="s">
        <v>173</v>
      </c>
      <c r="G56" s="154">
        <f>G50+G52+G53+G54+G55</f>
        <v>19235</v>
      </c>
      <c r="H56" s="154">
        <f>H50+H52+H53+H54+H55</f>
        <v>20812</v>
      </c>
      <c r="I56" s="290"/>
      <c r="J56" s="290"/>
      <c r="K56" s="290"/>
      <c r="L56" s="290"/>
      <c r="M56" s="291"/>
      <c r="N56" s="290"/>
      <c r="O56" s="290"/>
      <c r="P56" s="290"/>
      <c r="Q56" s="290"/>
      <c r="R56" s="290"/>
    </row>
    <row r="57" spans="1:8" ht="15">
      <c r="A57" s="447" t="s">
        <v>174</v>
      </c>
      <c r="B57" s="244"/>
      <c r="C57" s="252"/>
      <c r="D57" s="155"/>
      <c r="E57" s="237"/>
      <c r="F57" s="271"/>
      <c r="G57" s="252"/>
      <c r="H57" s="154"/>
    </row>
    <row r="58" spans="1:13" ht="15">
      <c r="A58" s="235" t="s">
        <v>175</v>
      </c>
      <c r="B58" s="241"/>
      <c r="C58" s="252"/>
      <c r="D58" s="155"/>
      <c r="E58" s="450" t="s">
        <v>176</v>
      </c>
      <c r="F58" s="271"/>
      <c r="G58" s="252"/>
      <c r="H58" s="154"/>
      <c r="M58" s="157"/>
    </row>
    <row r="59" spans="1:8" ht="15">
      <c r="A59" s="235" t="s">
        <v>177</v>
      </c>
      <c r="B59" s="241" t="s">
        <v>178</v>
      </c>
      <c r="C59" s="151">
        <v>1027</v>
      </c>
      <c r="D59" s="151">
        <v>1793</v>
      </c>
      <c r="E59" s="237" t="s">
        <v>127</v>
      </c>
      <c r="F59" s="272"/>
      <c r="G59" s="252"/>
      <c r="H59" s="154"/>
    </row>
    <row r="60" spans="1:13" ht="15">
      <c r="A60" s="235" t="s">
        <v>179</v>
      </c>
      <c r="B60" s="241" t="s">
        <v>180</v>
      </c>
      <c r="C60" s="151">
        <v>1703</v>
      </c>
      <c r="D60" s="151">
        <v>852</v>
      </c>
      <c r="E60" s="251" t="s">
        <v>181</v>
      </c>
      <c r="F60" s="242" t="s">
        <v>182</v>
      </c>
      <c r="G60" s="152">
        <v>1516</v>
      </c>
      <c r="H60" s="152">
        <v>1290</v>
      </c>
      <c r="M60" s="157"/>
    </row>
    <row r="61" spans="1:8" ht="15">
      <c r="A61" s="235" t="s">
        <v>183</v>
      </c>
      <c r="B61" s="241" t="s">
        <v>184</v>
      </c>
      <c r="C61" s="151">
        <v>5</v>
      </c>
      <c r="D61" s="151"/>
      <c r="E61" s="237" t="s">
        <v>185</v>
      </c>
      <c r="F61" s="242" t="s">
        <v>186</v>
      </c>
      <c r="G61" s="152"/>
      <c r="H61" s="152"/>
    </row>
    <row r="62" spans="1:18" ht="15">
      <c r="A62" s="235" t="s">
        <v>187</v>
      </c>
      <c r="B62" s="244" t="s">
        <v>188</v>
      </c>
      <c r="C62" s="151">
        <v>1821</v>
      </c>
      <c r="D62" s="151">
        <v>1315</v>
      </c>
      <c r="E62" s="243" t="s">
        <v>189</v>
      </c>
      <c r="F62" s="272" t="s">
        <v>190</v>
      </c>
      <c r="G62" s="154">
        <f>SUM(G63:G69)</f>
        <v>1090</v>
      </c>
      <c r="H62" s="154">
        <f>SUM(H63:H69)</f>
        <v>1415</v>
      </c>
      <c r="I62" s="290"/>
      <c r="J62" s="290"/>
      <c r="K62" s="290"/>
      <c r="L62" s="290"/>
      <c r="M62" s="291"/>
      <c r="N62" s="290"/>
      <c r="O62" s="290"/>
      <c r="P62" s="290"/>
      <c r="Q62" s="290"/>
      <c r="R62" s="290"/>
    </row>
    <row r="63" spans="1:8" ht="15">
      <c r="A63" s="235" t="s">
        <v>191</v>
      </c>
      <c r="B63" s="244" t="s">
        <v>192</v>
      </c>
      <c r="C63" s="151">
        <v>159</v>
      </c>
      <c r="D63" s="151">
        <v>255</v>
      </c>
      <c r="E63" s="243" t="s">
        <v>193</v>
      </c>
      <c r="F63" s="242" t="s">
        <v>194</v>
      </c>
      <c r="G63" s="152"/>
      <c r="H63" s="152"/>
    </row>
    <row r="64" spans="1:13" ht="15">
      <c r="A64" s="235" t="s">
        <v>195</v>
      </c>
      <c r="B64" s="241" t="s">
        <v>196</v>
      </c>
      <c r="C64" s="151"/>
      <c r="D64" s="151"/>
      <c r="E64" s="237" t="s">
        <v>197</v>
      </c>
      <c r="F64" s="242" t="s">
        <v>198</v>
      </c>
      <c r="G64" s="152"/>
      <c r="H64" s="152"/>
      <c r="M64" s="157"/>
    </row>
    <row r="65" spans="1:15" ht="15">
      <c r="A65" s="235" t="s">
        <v>51</v>
      </c>
      <c r="B65" s="249" t="s">
        <v>199</v>
      </c>
      <c r="C65" s="155">
        <f>SUM(C59:C64)</f>
        <v>4715</v>
      </c>
      <c r="D65" s="155">
        <f>SUM(D59:D64)</f>
        <v>4215</v>
      </c>
      <c r="E65" s="237" t="s">
        <v>200</v>
      </c>
      <c r="F65" s="242" t="s">
        <v>201</v>
      </c>
      <c r="G65" s="152">
        <v>809</v>
      </c>
      <c r="H65" s="152">
        <v>1128</v>
      </c>
      <c r="I65" s="290"/>
      <c r="J65" s="290"/>
      <c r="K65" s="290"/>
      <c r="L65" s="290"/>
      <c r="M65" s="290"/>
      <c r="N65" s="290"/>
      <c r="O65" s="290"/>
    </row>
    <row r="66" spans="1:8" ht="15">
      <c r="A66" s="235"/>
      <c r="B66" s="249"/>
      <c r="C66" s="252"/>
      <c r="D66" s="155"/>
      <c r="E66" s="237" t="s">
        <v>202</v>
      </c>
      <c r="F66" s="242" t="s">
        <v>203</v>
      </c>
      <c r="G66" s="152"/>
      <c r="H66" s="152"/>
    </row>
    <row r="67" spans="1:8" ht="15">
      <c r="A67" s="235" t="s">
        <v>204</v>
      </c>
      <c r="B67" s="241"/>
      <c r="C67" s="252"/>
      <c r="D67" s="155"/>
      <c r="E67" s="237" t="s">
        <v>205</v>
      </c>
      <c r="F67" s="242" t="s">
        <v>206</v>
      </c>
      <c r="G67" s="152">
        <v>85</v>
      </c>
      <c r="H67" s="152">
        <v>80</v>
      </c>
    </row>
    <row r="68" spans="1:8" ht="15">
      <c r="A68" s="235" t="s">
        <v>207</v>
      </c>
      <c r="B68" s="241" t="s">
        <v>208</v>
      </c>
      <c r="C68" s="151"/>
      <c r="D68" s="151"/>
      <c r="E68" s="237" t="s">
        <v>209</v>
      </c>
      <c r="F68" s="242" t="s">
        <v>210</v>
      </c>
      <c r="G68" s="152">
        <v>27</v>
      </c>
      <c r="H68" s="152">
        <v>27</v>
      </c>
    </row>
    <row r="69" spans="1:8" ht="15">
      <c r="A69" s="235" t="s">
        <v>211</v>
      </c>
      <c r="B69" s="241" t="s">
        <v>212</v>
      </c>
      <c r="C69" s="151">
        <v>729</v>
      </c>
      <c r="D69" s="151">
        <v>1558</v>
      </c>
      <c r="E69" s="237" t="s">
        <v>213</v>
      </c>
      <c r="F69" s="242" t="s">
        <v>214</v>
      </c>
      <c r="G69" s="152">
        <v>169</v>
      </c>
      <c r="H69" s="152">
        <v>180</v>
      </c>
    </row>
    <row r="70" spans="1:8" ht="15">
      <c r="A70" s="235" t="s">
        <v>215</v>
      </c>
      <c r="B70" s="241" t="s">
        <v>216</v>
      </c>
      <c r="C70" s="151"/>
      <c r="D70" s="151"/>
      <c r="E70" s="251" t="s">
        <v>78</v>
      </c>
      <c r="F70" s="242" t="s">
        <v>217</v>
      </c>
      <c r="G70" s="152">
        <v>33</v>
      </c>
      <c r="H70" s="152">
        <v>46</v>
      </c>
    </row>
    <row r="71" spans="1:8" ht="15">
      <c r="A71" s="235" t="s">
        <v>218</v>
      </c>
      <c r="B71" s="241" t="s">
        <v>219</v>
      </c>
      <c r="C71" s="151"/>
      <c r="D71" s="151"/>
      <c r="E71" s="237" t="s">
        <v>220</v>
      </c>
      <c r="F71" s="242" t="s">
        <v>221</v>
      </c>
      <c r="G71" s="152"/>
      <c r="H71" s="152"/>
    </row>
    <row r="72" spans="1:18" ht="15">
      <c r="A72" s="235" t="s">
        <v>222</v>
      </c>
      <c r="B72" s="241" t="s">
        <v>223</v>
      </c>
      <c r="C72" s="151"/>
      <c r="D72" s="151">
        <v>157</v>
      </c>
      <c r="E72" s="253" t="s">
        <v>46</v>
      </c>
      <c r="F72" s="273" t="s">
        <v>224</v>
      </c>
      <c r="G72" s="161">
        <f>G60+G61+G62+G70+G71</f>
        <v>2639</v>
      </c>
      <c r="H72" s="161">
        <f>H60+H61+H62+H70+H71</f>
        <v>2751</v>
      </c>
      <c r="I72" s="290"/>
      <c r="J72" s="290"/>
      <c r="K72" s="290"/>
      <c r="L72" s="290"/>
      <c r="M72" s="290"/>
      <c r="N72" s="290"/>
      <c r="O72" s="290"/>
      <c r="P72" s="290"/>
      <c r="Q72" s="290"/>
      <c r="R72" s="290"/>
    </row>
    <row r="73" spans="1:8" ht="15">
      <c r="A73" s="235" t="s">
        <v>225</v>
      </c>
      <c r="B73" s="241" t="s">
        <v>226</v>
      </c>
      <c r="C73" s="151">
        <v>20</v>
      </c>
      <c r="D73" s="151">
        <v>157</v>
      </c>
      <c r="E73" s="243"/>
      <c r="F73" s="274"/>
      <c r="G73" s="275"/>
      <c r="H73" s="276"/>
    </row>
    <row r="74" spans="1:8" ht="15">
      <c r="A74" s="235" t="s">
        <v>227</v>
      </c>
      <c r="B74" s="241" t="s">
        <v>228</v>
      </c>
      <c r="C74" s="151"/>
      <c r="D74" s="151"/>
      <c r="E74" s="163"/>
      <c r="F74" s="277"/>
      <c r="G74" s="278"/>
      <c r="H74" s="279"/>
    </row>
    <row r="75" spans="1:8" ht="15">
      <c r="A75" s="235" t="s">
        <v>229</v>
      </c>
      <c r="B75" s="241" t="s">
        <v>230</v>
      </c>
      <c r="C75" s="151">
        <v>1734</v>
      </c>
      <c r="D75" s="151">
        <v>1582</v>
      </c>
      <c r="E75" s="237" t="s">
        <v>231</v>
      </c>
      <c r="F75" s="280" t="s">
        <v>232</v>
      </c>
      <c r="G75" s="152"/>
      <c r="H75" s="152"/>
    </row>
    <row r="76" spans="1:15" ht="15">
      <c r="A76" s="235" t="s">
        <v>76</v>
      </c>
      <c r="B76" s="249" t="s">
        <v>233</v>
      </c>
      <c r="C76" s="155">
        <f>SUM(C68:C75)</f>
        <v>2483</v>
      </c>
      <c r="D76" s="155">
        <f>SUM(D68:D75)</f>
        <v>3454</v>
      </c>
      <c r="E76" s="251" t="s">
        <v>160</v>
      </c>
      <c r="F76" s="245" t="s">
        <v>234</v>
      </c>
      <c r="G76" s="152"/>
      <c r="H76" s="152"/>
      <c r="I76" s="290"/>
      <c r="J76" s="290"/>
      <c r="K76" s="290"/>
      <c r="L76" s="290"/>
      <c r="M76" s="290"/>
      <c r="N76" s="290"/>
      <c r="O76" s="290"/>
    </row>
    <row r="77" spans="1:8" ht="15">
      <c r="A77" s="235"/>
      <c r="B77" s="241"/>
      <c r="C77" s="252"/>
      <c r="D77" s="155"/>
      <c r="E77" s="237" t="s">
        <v>235</v>
      </c>
      <c r="F77" s="245" t="s">
        <v>236</v>
      </c>
      <c r="G77" s="152"/>
      <c r="H77" s="152">
        <v>282</v>
      </c>
    </row>
    <row r="78" spans="1:13" ht="15">
      <c r="A78" s="235" t="s">
        <v>237</v>
      </c>
      <c r="B78" s="241"/>
      <c r="C78" s="252"/>
      <c r="D78" s="155"/>
      <c r="E78" s="237"/>
      <c r="F78" s="281"/>
      <c r="G78" s="282"/>
      <c r="H78" s="283"/>
      <c r="M78" s="157"/>
    </row>
    <row r="79" spans="1:14" ht="15">
      <c r="A79" s="235" t="s">
        <v>238</v>
      </c>
      <c r="B79" s="241" t="s">
        <v>239</v>
      </c>
      <c r="C79" s="155">
        <f>SUM(C80:C82)</f>
        <v>0</v>
      </c>
      <c r="D79" s="155">
        <f>SUM(D80:D82)</f>
        <v>0</v>
      </c>
      <c r="E79" s="237"/>
      <c r="F79" s="282"/>
      <c r="G79" s="282"/>
      <c r="H79" s="283"/>
      <c r="I79" s="290"/>
      <c r="J79" s="290"/>
      <c r="K79" s="290"/>
      <c r="L79" s="290"/>
      <c r="M79" s="290"/>
      <c r="N79" s="290"/>
    </row>
    <row r="80" spans="1:18" ht="15">
      <c r="A80" s="235" t="s">
        <v>240</v>
      </c>
      <c r="B80" s="241" t="s">
        <v>241</v>
      </c>
      <c r="C80" s="151"/>
      <c r="D80" s="151"/>
      <c r="E80" s="251" t="s">
        <v>242</v>
      </c>
      <c r="F80" s="261" t="s">
        <v>243</v>
      </c>
      <c r="G80" s="162">
        <f>G72+G75+G76+G77</f>
        <v>2639</v>
      </c>
      <c r="H80" s="162">
        <f>H72+H75+H76+H77</f>
        <v>3033</v>
      </c>
      <c r="I80" s="290"/>
      <c r="J80" s="290"/>
      <c r="K80" s="290"/>
      <c r="L80" s="290"/>
      <c r="M80" s="290"/>
      <c r="N80" s="290"/>
      <c r="O80" s="290"/>
      <c r="P80" s="290"/>
      <c r="Q80" s="290"/>
      <c r="R80" s="290"/>
    </row>
    <row r="81" spans="1:8" ht="15">
      <c r="A81" s="235" t="s">
        <v>244</v>
      </c>
      <c r="B81" s="241" t="s">
        <v>245</v>
      </c>
      <c r="C81" s="151"/>
      <c r="D81" s="151"/>
      <c r="E81" s="237"/>
      <c r="F81" s="284"/>
      <c r="G81" s="285"/>
      <c r="H81" s="286"/>
    </row>
    <row r="82" spans="1:8" ht="15">
      <c r="A82" s="235" t="s">
        <v>246</v>
      </c>
      <c r="B82" s="241" t="s">
        <v>247</v>
      </c>
      <c r="C82" s="151"/>
      <c r="D82" s="151"/>
      <c r="E82" s="163"/>
      <c r="F82" s="285"/>
      <c r="G82" s="285"/>
      <c r="H82" s="286"/>
    </row>
    <row r="83" spans="1:8" ht="15">
      <c r="A83" s="235" t="s">
        <v>248</v>
      </c>
      <c r="B83" s="241" t="s">
        <v>249</v>
      </c>
      <c r="C83" s="151"/>
      <c r="D83" s="151"/>
      <c r="E83" s="263"/>
      <c r="F83" s="285"/>
      <c r="G83" s="285"/>
      <c r="H83" s="286"/>
    </row>
    <row r="84" spans="1:8" ht="15">
      <c r="A84" s="235" t="s">
        <v>132</v>
      </c>
      <c r="B84" s="241" t="s">
        <v>250</v>
      </c>
      <c r="C84" s="151"/>
      <c r="D84" s="151"/>
      <c r="E84" s="163"/>
      <c r="F84" s="285"/>
      <c r="G84" s="285"/>
      <c r="H84" s="286"/>
    </row>
    <row r="85" spans="1:14" ht="15">
      <c r="A85" s="235" t="s">
        <v>251</v>
      </c>
      <c r="B85" s="249" t="s">
        <v>252</v>
      </c>
      <c r="C85" s="155">
        <f>C84+C83+C79</f>
        <v>0</v>
      </c>
      <c r="D85" s="155">
        <f>D84+D83+D79</f>
        <v>0</v>
      </c>
      <c r="E85" s="263"/>
      <c r="F85" s="285"/>
      <c r="G85" s="285"/>
      <c r="H85" s="286"/>
      <c r="I85" s="290"/>
      <c r="J85" s="290"/>
      <c r="K85" s="290"/>
      <c r="L85" s="290"/>
      <c r="M85" s="290"/>
      <c r="N85" s="290"/>
    </row>
    <row r="86" spans="1:13" ht="15">
      <c r="A86" s="235"/>
      <c r="B86" s="249"/>
      <c r="C86" s="252"/>
      <c r="D86" s="155"/>
      <c r="E86" s="163"/>
      <c r="F86" s="285"/>
      <c r="G86" s="285"/>
      <c r="H86" s="286"/>
      <c r="M86" s="157"/>
    </row>
    <row r="87" spans="1:8" ht="15">
      <c r="A87" s="235" t="s">
        <v>253</v>
      </c>
      <c r="B87" s="241"/>
      <c r="C87" s="252"/>
      <c r="D87" s="155"/>
      <c r="E87" s="263"/>
      <c r="F87" s="285"/>
      <c r="G87" s="285"/>
      <c r="H87" s="286"/>
    </row>
    <row r="88" spans="1:13" ht="15">
      <c r="A88" s="235" t="s">
        <v>254</v>
      </c>
      <c r="B88" s="241" t="s">
        <v>255</v>
      </c>
      <c r="C88" s="151">
        <v>392</v>
      </c>
      <c r="D88" s="151">
        <v>1140</v>
      </c>
      <c r="E88" s="163"/>
      <c r="F88" s="285"/>
      <c r="G88" s="285"/>
      <c r="H88" s="286"/>
      <c r="M88" s="157"/>
    </row>
    <row r="89" spans="1:8" ht="15">
      <c r="A89" s="235" t="s">
        <v>256</v>
      </c>
      <c r="B89" s="241" t="s">
        <v>257</v>
      </c>
      <c r="C89" s="151">
        <v>127</v>
      </c>
      <c r="D89" s="151">
        <v>703</v>
      </c>
      <c r="E89" s="263"/>
      <c r="F89" s="285"/>
      <c r="G89" s="285"/>
      <c r="H89" s="286"/>
    </row>
    <row r="90" spans="1:13" ht="15">
      <c r="A90" s="235" t="s">
        <v>258</v>
      </c>
      <c r="B90" s="241" t="s">
        <v>259</v>
      </c>
      <c r="C90" s="151"/>
      <c r="D90" s="151"/>
      <c r="E90" s="263"/>
      <c r="F90" s="285"/>
      <c r="G90" s="285"/>
      <c r="H90" s="286"/>
      <c r="M90" s="157"/>
    </row>
    <row r="91" spans="1:8" ht="15">
      <c r="A91" s="235" t="s">
        <v>260</v>
      </c>
      <c r="B91" s="241" t="s">
        <v>261</v>
      </c>
      <c r="C91" s="151"/>
      <c r="D91" s="151"/>
      <c r="E91" s="263"/>
      <c r="F91" s="285"/>
      <c r="G91" s="285"/>
      <c r="H91" s="286"/>
    </row>
    <row r="92" spans="1:14" ht="15">
      <c r="A92" s="235" t="s">
        <v>262</v>
      </c>
      <c r="B92" s="249" t="s">
        <v>263</v>
      </c>
      <c r="C92" s="155">
        <f>SUM(C88:C91)</f>
        <v>519</v>
      </c>
      <c r="D92" s="155">
        <f>SUM(D88:D91)</f>
        <v>1843</v>
      </c>
      <c r="E92" s="263"/>
      <c r="F92" s="285"/>
      <c r="G92" s="285"/>
      <c r="H92" s="286"/>
      <c r="I92" s="290"/>
      <c r="J92" s="290"/>
      <c r="K92" s="290"/>
      <c r="L92" s="290"/>
      <c r="M92" s="291"/>
      <c r="N92" s="290"/>
    </row>
    <row r="93" spans="1:8" ht="15">
      <c r="A93" s="235" t="s">
        <v>264</v>
      </c>
      <c r="B93" s="249" t="s">
        <v>265</v>
      </c>
      <c r="C93" s="151">
        <v>156</v>
      </c>
      <c r="D93" s="151">
        <v>241</v>
      </c>
      <c r="E93" s="263"/>
      <c r="F93" s="285"/>
      <c r="G93" s="285"/>
      <c r="H93" s="286"/>
    </row>
    <row r="94" spans="1:14" ht="15">
      <c r="A94" s="235" t="s">
        <v>266</v>
      </c>
      <c r="B94" s="287" t="s">
        <v>267</v>
      </c>
      <c r="C94" s="155">
        <f>C65+C76+C85+C92+C93</f>
        <v>7873</v>
      </c>
      <c r="D94" s="155">
        <f>D65+D76+D85+D92+D93</f>
        <v>9753</v>
      </c>
      <c r="E94" s="163"/>
      <c r="F94" s="285"/>
      <c r="G94" s="285"/>
      <c r="H94" s="286"/>
      <c r="I94" s="290"/>
      <c r="J94" s="290"/>
      <c r="K94" s="290"/>
      <c r="L94" s="290"/>
      <c r="M94" s="291"/>
      <c r="N94" s="290"/>
    </row>
    <row r="95" spans="1:18" ht="15.75" thickBot="1">
      <c r="A95" s="448" t="s">
        <v>268</v>
      </c>
      <c r="B95" s="288" t="s">
        <v>269</v>
      </c>
      <c r="C95" s="164">
        <f>C94+C56</f>
        <v>51482</v>
      </c>
      <c r="D95" s="164">
        <f>D94+D56</f>
        <v>52305</v>
      </c>
      <c r="E95" s="449" t="s">
        <v>270</v>
      </c>
      <c r="F95" s="289" t="s">
        <v>271</v>
      </c>
      <c r="G95" s="165">
        <f>G37+G40+G56+G80</f>
        <v>51482</v>
      </c>
      <c r="H95" s="165">
        <f>H37+H40+H56+H80</f>
        <v>52305</v>
      </c>
      <c r="I95" s="290"/>
      <c r="J95" s="290"/>
      <c r="K95" s="290"/>
      <c r="L95" s="290"/>
      <c r="M95" s="290"/>
      <c r="N95" s="290"/>
      <c r="O95" s="290"/>
      <c r="P95" s="290"/>
      <c r="Q95" s="290"/>
      <c r="R95" s="290"/>
    </row>
    <row r="96" spans="1:13" ht="15">
      <c r="A96" s="166"/>
      <c r="B96" s="167"/>
      <c r="C96" s="166"/>
      <c r="D96" s="166"/>
      <c r="E96" s="168"/>
      <c r="F96" s="146"/>
      <c r="G96" s="147"/>
      <c r="H96" s="148"/>
      <c r="M96" s="157"/>
    </row>
    <row r="97" spans="1:13" ht="15">
      <c r="A97" s="431" t="s">
        <v>855</v>
      </c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31"/>
      <c r="B98" s="432"/>
      <c r="C98" s="150"/>
      <c r="D98" s="150"/>
      <c r="E98" s="433"/>
      <c r="F98" s="170"/>
      <c r="G98" s="171"/>
      <c r="H98" s="172"/>
      <c r="M98" s="157"/>
    </row>
    <row r="99" spans="1:13" ht="15">
      <c r="A99" s="45" t="s">
        <v>272</v>
      </c>
      <c r="B99" s="432"/>
      <c r="C99" s="587" t="s">
        <v>273</v>
      </c>
      <c r="D99" s="587"/>
      <c r="E99" s="587"/>
      <c r="F99" s="170"/>
      <c r="G99" s="171"/>
      <c r="H99" s="172"/>
      <c r="M99" s="157"/>
    </row>
    <row r="100" spans="3:8" ht="15">
      <c r="C100" s="45"/>
      <c r="D100" s="1"/>
      <c r="E100" s="45"/>
      <c r="F100" s="170"/>
      <c r="G100" s="171"/>
      <c r="H100" s="172"/>
    </row>
    <row r="101" spans="1:5" ht="15">
      <c r="A101" s="173"/>
      <c r="B101" s="173"/>
      <c r="C101" s="587" t="s">
        <v>860</v>
      </c>
      <c r="D101" s="588"/>
      <c r="E101" s="588"/>
    </row>
    <row r="103" ht="12.75">
      <c r="E103" s="176"/>
    </row>
    <row r="105" ht="12.75">
      <c r="M105" s="157"/>
    </row>
    <row r="107" ht="12.75">
      <c r="M107" s="157"/>
    </row>
    <row r="109" spans="5:13" ht="12.75">
      <c r="E109" s="176"/>
      <c r="M109" s="157"/>
    </row>
    <row r="111" spans="5:13" ht="12.75">
      <c r="E111" s="176"/>
      <c r="M111" s="157"/>
    </row>
    <row r="119" ht="12.75">
      <c r="E119" s="176"/>
    </row>
    <row r="121" spans="5:13" ht="12.75">
      <c r="E121" s="176"/>
      <c r="M121" s="157"/>
    </row>
    <row r="123" spans="5:13" ht="12.75">
      <c r="E123" s="176"/>
      <c r="M123" s="157"/>
    </row>
    <row r="125" ht="12.75">
      <c r="E125" s="176"/>
    </row>
    <row r="127" spans="5:13" ht="12.75">
      <c r="E127" s="176"/>
      <c r="M127" s="157"/>
    </row>
    <row r="129" spans="5:13" ht="12.75">
      <c r="E129" s="176"/>
      <c r="M129" s="157"/>
    </row>
    <row r="131" ht="12.75">
      <c r="M131" s="157"/>
    </row>
    <row r="133" ht="12.75">
      <c r="M133" s="157"/>
    </row>
    <row r="135" ht="12.75">
      <c r="M135" s="157"/>
    </row>
    <row r="137" spans="5:13" ht="12.75">
      <c r="E137" s="176"/>
      <c r="M137" s="157"/>
    </row>
    <row r="139" spans="5:13" ht="12.75">
      <c r="E139" s="176"/>
      <c r="M139" s="157"/>
    </row>
    <row r="141" spans="5:13" ht="12.75">
      <c r="E141" s="176"/>
      <c r="M141" s="157"/>
    </row>
    <row r="143" spans="5:13" ht="12.75">
      <c r="E143" s="176"/>
      <c r="M143" s="157"/>
    </row>
    <row r="145" ht="12.75">
      <c r="E145" s="176"/>
    </row>
    <row r="147" ht="12.75">
      <c r="E147" s="176"/>
    </row>
    <row r="149" ht="12.75">
      <c r="E149" s="176"/>
    </row>
    <row r="151" spans="5:13" ht="12.75">
      <c r="E151" s="176"/>
      <c r="M151" s="157"/>
    </row>
    <row r="153" ht="12.75">
      <c r="M153" s="157"/>
    </row>
    <row r="155" ht="12.75">
      <c r="M155" s="157"/>
    </row>
    <row r="161" ht="12.75">
      <c r="E161" s="176"/>
    </row>
    <row r="163" ht="12.75">
      <c r="E163" s="176"/>
    </row>
    <row r="165" ht="12.75">
      <c r="E165" s="176"/>
    </row>
    <row r="167" ht="12.75">
      <c r="E167" s="176"/>
    </row>
    <row r="169" ht="12.75">
      <c r="E169" s="176"/>
    </row>
    <row r="177" ht="12.75">
      <c r="E177" s="176"/>
    </row>
    <row r="179" ht="12.75">
      <c r="E179" s="176"/>
    </row>
    <row r="181" ht="12.75">
      <c r="E181" s="176"/>
    </row>
    <row r="183" ht="12.75">
      <c r="E183" s="176"/>
    </row>
    <row r="187" ht="12.75">
      <c r="E187" s="176"/>
    </row>
  </sheetData>
  <sheetProtection password="CF7A" sheet="1" objects="1" scenarios="1"/>
  <mergeCells count="6">
    <mergeCell ref="A3:D3"/>
    <mergeCell ref="A5:D5"/>
    <mergeCell ref="F4:G4"/>
    <mergeCell ref="C101:E101"/>
    <mergeCell ref="A4:D4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6:D39 C41:D45 C48:D51 C54:D55 C59:D64 C68:D75 C80:D84 C88:D91 C93:D93 G11:H13 G75:H77 G22:H24 G28:H28 G31:H31 G19:H19 G44:H49 G52:H55 G60:H61 G63:H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40:H40">
      <formula1>-999999999999990</formula1>
      <formula2>9999999999999990</formula2>
    </dataValidation>
  </dataValidations>
  <printOptions/>
  <pageMargins left="0.85" right="0.24" top="0.38" bottom="0.38" header="0.17" footer="0.17"/>
  <pageSetup fitToHeight="2" fitToWidth="1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6">
      <selection activeCell="A44" sqref="A44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77" t="str">
        <f>'справка №1-БАЛАНС'!E3</f>
        <v>"Феърплей аграрен фонд" АД</v>
      </c>
      <c r="C2" s="577"/>
      <c r="D2" s="577"/>
      <c r="E2" s="577"/>
      <c r="F2" s="579" t="s">
        <v>2</v>
      </c>
      <c r="G2" s="579"/>
      <c r="H2" s="525">
        <f>'справка №1-БАЛАНС'!H3</f>
        <v>175127945</v>
      </c>
    </row>
    <row r="3" spans="1:8" ht="15">
      <c r="A3" s="466" t="s">
        <v>275</v>
      </c>
      <c r="B3" s="577" t="str">
        <f>'справка №1-БАЛАНС'!E4</f>
        <v>консолидиран </v>
      </c>
      <c r="C3" s="577"/>
      <c r="D3" s="577"/>
      <c r="E3" s="577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78" t="str">
        <f>'справка №1-БАЛАНС'!E5</f>
        <v>01.01.2011-31.12.2011 </v>
      </c>
      <c r="C4" s="578"/>
      <c r="D4" s="578"/>
      <c r="E4" s="314"/>
      <c r="F4" s="465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f>3458-70</f>
        <v>3388</v>
      </c>
      <c r="D9" s="46">
        <v>3161</v>
      </c>
      <c r="E9" s="298" t="s">
        <v>285</v>
      </c>
      <c r="F9" s="548" t="s">
        <v>286</v>
      </c>
      <c r="G9" s="549">
        <v>6948</v>
      </c>
      <c r="H9" s="549">
        <v>7672</v>
      </c>
    </row>
    <row r="10" spans="1:8" ht="12">
      <c r="A10" s="298" t="s">
        <v>287</v>
      </c>
      <c r="B10" s="299" t="s">
        <v>288</v>
      </c>
      <c r="C10" s="46">
        <f>2301-48</f>
        <v>2253</v>
      </c>
      <c r="D10" s="46">
        <v>2044</v>
      </c>
      <c r="E10" s="298" t="s">
        <v>289</v>
      </c>
      <c r="F10" s="548" t="s">
        <v>290</v>
      </c>
      <c r="G10" s="549">
        <v>2488</v>
      </c>
      <c r="H10" s="549">
        <v>199</v>
      </c>
    </row>
    <row r="11" spans="1:8" ht="12">
      <c r="A11" s="298" t="s">
        <v>291</v>
      </c>
      <c r="B11" s="299" t="s">
        <v>292</v>
      </c>
      <c r="C11" s="46">
        <v>1394</v>
      </c>
      <c r="D11" s="46">
        <v>1281</v>
      </c>
      <c r="E11" s="300" t="s">
        <v>293</v>
      </c>
      <c r="F11" s="548" t="s">
        <v>294</v>
      </c>
      <c r="G11" s="549">
        <v>226</v>
      </c>
      <c r="H11" s="549">
        <v>219</v>
      </c>
    </row>
    <row r="12" spans="1:8" ht="12">
      <c r="A12" s="298" t="s">
        <v>295</v>
      </c>
      <c r="B12" s="299" t="s">
        <v>296</v>
      </c>
      <c r="C12" s="46">
        <v>1218</v>
      </c>
      <c r="D12" s="46">
        <v>1048</v>
      </c>
      <c r="E12" s="300" t="s">
        <v>78</v>
      </c>
      <c r="F12" s="548" t="s">
        <v>297</v>
      </c>
      <c r="G12" s="549">
        <v>2639</v>
      </c>
      <c r="H12" s="549">
        <v>438</v>
      </c>
    </row>
    <row r="13" spans="1:18" ht="12">
      <c r="A13" s="298" t="s">
        <v>298</v>
      </c>
      <c r="B13" s="299" t="s">
        <v>299</v>
      </c>
      <c r="C13" s="46">
        <v>196</v>
      </c>
      <c r="D13" s="46">
        <v>164</v>
      </c>
      <c r="E13" s="301" t="s">
        <v>51</v>
      </c>
      <c r="F13" s="550" t="s">
        <v>300</v>
      </c>
      <c r="G13" s="547">
        <f>SUM(G9:G12)</f>
        <v>12301</v>
      </c>
      <c r="H13" s="547">
        <f>SUM(H9:H12)</f>
        <v>8528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7">
        <v>4125</v>
      </c>
      <c r="D14" s="47">
        <v>234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-1456</v>
      </c>
      <c r="D15" s="47">
        <v>22</v>
      </c>
      <c r="E15" s="296" t="s">
        <v>305</v>
      </c>
      <c r="F15" s="553" t="s">
        <v>306</v>
      </c>
      <c r="G15" s="549">
        <f>G16</f>
        <v>1935</v>
      </c>
      <c r="H15" s="549">
        <f>H16</f>
        <v>1998</v>
      </c>
    </row>
    <row r="16" spans="1:8" ht="12">
      <c r="A16" s="298" t="s">
        <v>307</v>
      </c>
      <c r="B16" s="299" t="s">
        <v>308</v>
      </c>
      <c r="C16" s="47">
        <v>458</v>
      </c>
      <c r="D16" s="47">
        <v>108</v>
      </c>
      <c r="E16" s="298" t="s">
        <v>309</v>
      </c>
      <c r="F16" s="551" t="s">
        <v>310</v>
      </c>
      <c r="G16" s="554">
        <v>1935</v>
      </c>
      <c r="H16" s="554">
        <v>1998</v>
      </c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11576</v>
      </c>
      <c r="D19" s="49">
        <f>SUM(D9:D15)+D16</f>
        <v>8062</v>
      </c>
      <c r="E19" s="304" t="s">
        <v>317</v>
      </c>
      <c r="F19" s="551" t="s">
        <v>318</v>
      </c>
      <c r="G19" s="549">
        <v>2</v>
      </c>
      <c r="H19" s="549">
        <v>123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>
        <v>1</v>
      </c>
      <c r="H20" s="549">
        <v>1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1301</v>
      </c>
      <c r="D22" s="46">
        <v>1281</v>
      </c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>
        <v>31</v>
      </c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>
        <v>7</v>
      </c>
      <c r="D24" s="46">
        <v>16</v>
      </c>
      <c r="E24" s="301" t="s">
        <v>103</v>
      </c>
      <c r="F24" s="553" t="s">
        <v>334</v>
      </c>
      <c r="G24" s="547">
        <f>SUM(G19:G23)</f>
        <v>3</v>
      </c>
      <c r="H24" s="547">
        <f>SUM(H19:H23)</f>
        <v>124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55</v>
      </c>
      <c r="D25" s="46">
        <v>96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1394</v>
      </c>
      <c r="D26" s="49">
        <f>SUM(D22:D25)</f>
        <v>1393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12970</v>
      </c>
      <c r="D28" s="50">
        <f>D26+D19</f>
        <v>9455</v>
      </c>
      <c r="E28" s="127" t="s">
        <v>339</v>
      </c>
      <c r="F28" s="553" t="s">
        <v>340</v>
      </c>
      <c r="G28" s="547">
        <f>G13+G15+G24</f>
        <v>14239</v>
      </c>
      <c r="H28" s="547">
        <f>H13+H15+H24</f>
        <v>10650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1269</v>
      </c>
      <c r="D30" s="50">
        <f>IF((H28-D28)&gt;0,H28-D28,0)</f>
        <v>1195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856</v>
      </c>
      <c r="B31" s="306" t="s">
        <v>345</v>
      </c>
      <c r="C31" s="46"/>
      <c r="D31" s="46"/>
      <c r="E31" s="296" t="s">
        <v>859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>
        <v>1</v>
      </c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12970</v>
      </c>
      <c r="D33" s="49">
        <f>D28-D31+D32</f>
        <v>9456</v>
      </c>
      <c r="E33" s="127" t="s">
        <v>353</v>
      </c>
      <c r="F33" s="553" t="s">
        <v>354</v>
      </c>
      <c r="G33" s="53">
        <f>G32-G31+G28</f>
        <v>14239</v>
      </c>
      <c r="H33" s="53">
        <f>H32-H31+H28</f>
        <v>10650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1269</v>
      </c>
      <c r="D34" s="50">
        <f>IF((H33-D33)&gt;0,H33-D33,0)</f>
        <v>1194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245</v>
      </c>
      <c r="D35" s="49">
        <f>D36+D37+D38</f>
        <v>175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v>245</v>
      </c>
      <c r="D36" s="46">
        <v>175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59">
        <f>+IF((G33-C33-C35)&gt;0,G33-C33-C35,0)</f>
        <v>1024</v>
      </c>
      <c r="D39" s="459">
        <f>+IF((H33-D33-D35)&gt;0,H33-D33-D35,0)</f>
        <v>1019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1024</v>
      </c>
      <c r="D41" s="52">
        <f>IF(H39=0,IF(D39-D40&gt;0,D39-D40+H40,0),IF(H39-H40&lt;0,H40-H39+D39,0))</f>
        <v>1019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14239</v>
      </c>
      <c r="D42" s="53">
        <f>D33+D35+D39</f>
        <v>10650</v>
      </c>
      <c r="E42" s="128" t="s">
        <v>380</v>
      </c>
      <c r="F42" s="129" t="s">
        <v>381</v>
      </c>
      <c r="G42" s="53">
        <f>G39+G33</f>
        <v>14239</v>
      </c>
      <c r="H42" s="53">
        <f>H39+H33</f>
        <v>10650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0" t="s">
        <v>866</v>
      </c>
      <c r="B45" s="580"/>
      <c r="C45" s="580"/>
      <c r="D45" s="580"/>
      <c r="E45" s="580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272</v>
      </c>
      <c r="B48" s="574"/>
      <c r="C48" s="427" t="s">
        <v>382</v>
      </c>
      <c r="D48" s="590"/>
      <c r="E48" s="590"/>
      <c r="F48" s="590"/>
      <c r="G48" s="590"/>
      <c r="H48" s="590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784</v>
      </c>
      <c r="D50" s="591"/>
      <c r="E50" s="591"/>
      <c r="F50" s="591"/>
      <c r="G50" s="591"/>
      <c r="H50" s="591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6" right="0.2362204724409449" top="0.66" bottom="0.4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14">
      <selection activeCell="A46" sqref="A4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№1-БАЛАНС'!E3</f>
        <v>"Феърплей аграрен фонд" АД</v>
      </c>
      <c r="C4" s="540" t="s">
        <v>2</v>
      </c>
      <c r="D4" s="540">
        <f>'справка №1-БАЛАНС'!H3</f>
        <v>175127945</v>
      </c>
      <c r="E4" s="323"/>
      <c r="F4" s="323"/>
    </row>
    <row r="5" spans="1:4" ht="15">
      <c r="A5" s="469" t="s">
        <v>275</v>
      </c>
      <c r="B5" s="469" t="str">
        <f>'справка №1-БАЛАНС'!E4</f>
        <v>консолидиран 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01.01.2011-31.12.2011 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13176</v>
      </c>
      <c r="D10" s="54">
        <v>10954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-8672</v>
      </c>
      <c r="D11" s="54">
        <v>-8547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-1418</v>
      </c>
      <c r="D13" s="54">
        <v>-1210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-527</v>
      </c>
      <c r="D14" s="54">
        <v>-446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-54</v>
      </c>
      <c r="D15" s="54">
        <v>-9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3205</v>
      </c>
      <c r="D19" s="54">
        <v>686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5710</v>
      </c>
      <c r="D20" s="55">
        <f>SUM(D10:D19)</f>
        <v>1428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-4121</v>
      </c>
      <c r="D22" s="54">
        <v>-356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1536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-11</v>
      </c>
      <c r="D30" s="54">
        <v>-11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f>-557</f>
        <v>-557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-3152</v>
      </c>
      <c r="D32" s="55">
        <f>SUM(D22:D31)</f>
        <v>-367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8540</v>
      </c>
      <c r="D36" s="54">
        <v>15764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-11047</v>
      </c>
      <c r="D37" s="54">
        <v>-14748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-1323</v>
      </c>
      <c r="D39" s="54">
        <v>-1111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-52</v>
      </c>
      <c r="D41" s="54">
        <v>-132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-3882</v>
      </c>
      <c r="D42" s="55">
        <f>SUM(D34:D41)</f>
        <v>-227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-1324</v>
      </c>
      <c r="D43" s="55">
        <f>D42+D32+D20</f>
        <v>834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1843</v>
      </c>
      <c r="D44" s="132">
        <v>1009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519</v>
      </c>
      <c r="D45" s="55">
        <f>D44+D43</f>
        <v>1843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75">
        <v>519</v>
      </c>
      <c r="D46" s="56">
        <v>1843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272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1"/>
      <c r="D50" s="58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62" bottom="0.51" header="0.5118110236220472" footer="0.5118110236220472"/>
  <pageSetup fitToHeight="1" fitToWidth="1" horizontalDpi="600" verticalDpi="600" orientation="landscape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tabSelected="1" workbookViewId="0" topLeftCell="B8">
      <selection activeCell="L29" sqref="L29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82" t="s">
        <v>460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3" t="str">
        <f>'справка №1-БАЛАНС'!E3</f>
        <v>"Феърплей аграрен фонд" АД</v>
      </c>
      <c r="C3" s="593"/>
      <c r="D3" s="593"/>
      <c r="E3" s="593"/>
      <c r="F3" s="593"/>
      <c r="G3" s="593"/>
      <c r="H3" s="593"/>
      <c r="I3" s="593"/>
      <c r="J3" s="475"/>
      <c r="K3" s="595" t="s">
        <v>2</v>
      </c>
      <c r="L3" s="595"/>
      <c r="M3" s="477">
        <f>'справка №1-БАЛАНС'!H3</f>
        <v>175127945</v>
      </c>
      <c r="N3" s="2"/>
    </row>
    <row r="4" spans="1:15" s="531" customFormat="1" ht="13.5" customHeight="1">
      <c r="A4" s="466" t="s">
        <v>461</v>
      </c>
      <c r="B4" s="593" t="str">
        <f>'справка №1-БАЛАНС'!E4</f>
        <v>консолидиран 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597" t="str">
        <f>'справка №1-БАЛАНС'!E5</f>
        <v>01.01.2011-31.12.2011 </v>
      </c>
      <c r="C5" s="597"/>
      <c r="D5" s="597"/>
      <c r="E5" s="597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26951</v>
      </c>
      <c r="D11" s="58">
        <f>'справка №1-БАЛАНС'!H19</f>
        <v>0</v>
      </c>
      <c r="E11" s="58">
        <f>'справка №1-БАЛАНС'!H20</f>
        <v>0</v>
      </c>
      <c r="F11" s="58">
        <v>1996</v>
      </c>
      <c r="G11" s="58">
        <f>'справка №1-БАЛАНС'!H23</f>
        <v>0</v>
      </c>
      <c r="H11" s="60">
        <v>191</v>
      </c>
      <c r="I11" s="58">
        <v>2882</v>
      </c>
      <c r="J11" s="58">
        <v>-3560</v>
      </c>
      <c r="K11" s="60"/>
      <c r="L11" s="344">
        <f>SUM(C11:K11)</f>
        <v>28460</v>
      </c>
      <c r="M11" s="58"/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26951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1996</v>
      </c>
      <c r="G15" s="61">
        <f t="shared" si="2"/>
        <v>0</v>
      </c>
      <c r="H15" s="61">
        <f t="shared" si="2"/>
        <v>191</v>
      </c>
      <c r="I15" s="61">
        <f t="shared" si="2"/>
        <v>2882</v>
      </c>
      <c r="J15" s="61">
        <f t="shared" si="2"/>
        <v>-3560</v>
      </c>
      <c r="K15" s="61">
        <f t="shared" si="2"/>
        <v>0</v>
      </c>
      <c r="L15" s="344">
        <f t="shared" si="1"/>
        <v>28460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1024</v>
      </c>
      <c r="J16" s="345"/>
      <c r="K16" s="60"/>
      <c r="L16" s="344">
        <f t="shared" si="1"/>
        <v>1024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>
        <v>-328</v>
      </c>
      <c r="J20" s="60">
        <v>328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>
        <v>141</v>
      </c>
      <c r="G28" s="60"/>
      <c r="H28" s="60">
        <v>87</v>
      </c>
      <c r="I28" s="60">
        <v>-104</v>
      </c>
      <c r="J28" s="60"/>
      <c r="K28" s="60"/>
      <c r="L28" s="344">
        <f t="shared" si="1"/>
        <v>124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26951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2137</v>
      </c>
      <c r="G29" s="59">
        <f t="shared" si="6"/>
        <v>0</v>
      </c>
      <c r="H29" s="59">
        <f t="shared" si="6"/>
        <v>278</v>
      </c>
      <c r="I29" s="59">
        <f t="shared" si="6"/>
        <v>3474</v>
      </c>
      <c r="J29" s="59">
        <f t="shared" si="6"/>
        <v>-3232</v>
      </c>
      <c r="K29" s="59">
        <f t="shared" si="6"/>
        <v>0</v>
      </c>
      <c r="L29" s="344">
        <f t="shared" si="1"/>
        <v>29608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26951</v>
      </c>
      <c r="D32" s="59">
        <f t="shared" si="7"/>
        <v>0</v>
      </c>
      <c r="E32" s="59">
        <f t="shared" si="7"/>
        <v>0</v>
      </c>
      <c r="F32" s="59">
        <f t="shared" si="7"/>
        <v>2137</v>
      </c>
      <c r="G32" s="59">
        <f t="shared" si="7"/>
        <v>0</v>
      </c>
      <c r="H32" s="59">
        <f t="shared" si="7"/>
        <v>278</v>
      </c>
      <c r="I32" s="59">
        <f t="shared" si="7"/>
        <v>3474</v>
      </c>
      <c r="J32" s="59">
        <f t="shared" si="7"/>
        <v>-3232</v>
      </c>
      <c r="K32" s="59">
        <f t="shared" si="7"/>
        <v>0</v>
      </c>
      <c r="L32" s="344">
        <f t="shared" si="1"/>
        <v>29608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6" t="s">
        <v>871</v>
      </c>
      <c r="B38" s="19"/>
      <c r="C38" s="15"/>
      <c r="D38" s="592" t="s">
        <v>522</v>
      </c>
      <c r="E38" s="592"/>
      <c r="F38" s="592"/>
      <c r="G38" s="592"/>
      <c r="H38" s="592"/>
      <c r="I38" s="592"/>
      <c r="J38" s="15" t="s">
        <v>862</v>
      </c>
      <c r="K38" s="15"/>
      <c r="L38" s="592"/>
      <c r="M38" s="592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7" right="0.32" top="0.7874015748031497" bottom="0.4330708661417323" header="0.35433070866141736" footer="0.2362204724409449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2">
      <selection activeCell="C2" sqref="C2:H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384</v>
      </c>
      <c r="B2" s="611"/>
      <c r="C2" s="612" t="str">
        <f>'справка №1-БАЛАНС'!E3</f>
        <v>"Феърплей аграрен фонд" АД</v>
      </c>
      <c r="D2" s="612"/>
      <c r="E2" s="612"/>
      <c r="F2" s="612"/>
      <c r="G2" s="612"/>
      <c r="H2" s="612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175127945</v>
      </c>
      <c r="P2" s="482"/>
      <c r="Q2" s="482"/>
      <c r="R2" s="525"/>
    </row>
    <row r="3" spans="1:18" ht="15">
      <c r="A3" s="610" t="s">
        <v>5</v>
      </c>
      <c r="B3" s="611"/>
      <c r="C3" s="613" t="str">
        <f>'справка №1-БАЛАНС'!E5</f>
        <v>01.01.2011-31.12.2011 </v>
      </c>
      <c r="D3" s="613"/>
      <c r="E3" s="613"/>
      <c r="F3" s="484"/>
      <c r="G3" s="484"/>
      <c r="H3" s="484"/>
      <c r="I3" s="484"/>
      <c r="J3" s="484"/>
      <c r="K3" s="484"/>
      <c r="L3" s="484"/>
      <c r="M3" s="602" t="s">
        <v>4</v>
      </c>
      <c r="N3" s="602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0" t="s">
        <v>530</v>
      </c>
      <c r="R5" s="600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1"/>
      <c r="R6" s="60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863</v>
      </c>
      <c r="B15" s="374" t="s">
        <v>864</v>
      </c>
      <c r="C15" s="455" t="s">
        <v>865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09"/>
      <c r="L44" s="609"/>
      <c r="M44" s="609"/>
      <c r="N44" s="609"/>
      <c r="O44" s="598" t="s">
        <v>784</v>
      </c>
      <c r="P44" s="599"/>
      <c r="Q44" s="599"/>
      <c r="R44" s="599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8">
      <selection activeCell="A115" sqref="A11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611</v>
      </c>
      <c r="B1" s="617"/>
      <c r="C1" s="617"/>
      <c r="D1" s="617"/>
      <c r="E1" s="617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384</v>
      </c>
      <c r="B3" s="620" t="str">
        <f>'справка №1-БАЛАНС'!E3</f>
        <v>"Феърплей аграрен фонд" АД</v>
      </c>
      <c r="C3" s="621"/>
      <c r="D3" s="525" t="s">
        <v>2</v>
      </c>
      <c r="E3" s="107">
        <f>'справка №1-БАЛАНС'!H3</f>
        <v>175127945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8" t="str">
        <f>'справка №1-БАЛАНС'!E5</f>
        <v>01.01.2011-31.12.2011 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612</v>
      </c>
      <c r="B5" s="495"/>
      <c r="C5" s="496"/>
      <c r="D5" s="107"/>
      <c r="E5" s="497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/>
      <c r="D26" s="108"/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/>
      <c r="D28" s="108"/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/>
      <c r="D29" s="108"/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/>
      <c r="D35" s="108"/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/>
      <c r="D37" s="108"/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/>
      <c r="D42" s="108"/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/>
      <c r="D57" s="108"/>
      <c r="E57" s="119">
        <f t="shared" si="1"/>
        <v>0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/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/>
      <c r="D72" s="108"/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/>
      <c r="D74" s="108"/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/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/>
      <c r="D87" s="108"/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/>
      <c r="D89" s="108"/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/>
      <c r="D91" s="108"/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/>
      <c r="D92" s="108"/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/>
      <c r="D93" s="108"/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/>
      <c r="D94" s="108"/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/>
      <c r="D95" s="108"/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782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783</v>
      </c>
      <c r="B109" s="615"/>
      <c r="C109" s="615" t="s">
        <v>382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784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34" sqref="B34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384</v>
      </c>
      <c r="B4" s="622" t="str">
        <f>'справка №1-БАЛАНС'!E3</f>
        <v>"Феърплей аграрен фонд" АД</v>
      </c>
      <c r="C4" s="622"/>
      <c r="D4" s="622"/>
      <c r="E4" s="622"/>
      <c r="F4" s="622"/>
      <c r="G4" s="628" t="s">
        <v>2</v>
      </c>
      <c r="H4" s="628"/>
      <c r="I4" s="499">
        <f>'справка №1-БАЛАНС'!H3</f>
        <v>175127945</v>
      </c>
    </row>
    <row r="5" spans="1:9" ht="15">
      <c r="A5" s="500" t="s">
        <v>5</v>
      </c>
      <c r="B5" s="623" t="str">
        <f>'справка №1-БАЛАНС'!E5</f>
        <v>01.01.2011-31.12.2011 </v>
      </c>
      <c r="C5" s="623"/>
      <c r="D5" s="623"/>
      <c r="E5" s="623"/>
      <c r="F5" s="623"/>
      <c r="G5" s="626" t="s">
        <v>4</v>
      </c>
      <c r="H5" s="627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787</v>
      </c>
    </row>
    <row r="7" spans="1:9" s="519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783</v>
      </c>
      <c r="B30" s="625"/>
      <c r="C30" s="625"/>
      <c r="D30" s="458" t="s">
        <v>822</v>
      </c>
      <c r="E30" s="624"/>
      <c r="F30" s="624"/>
      <c r="G30" s="624"/>
      <c r="H30" s="420" t="s">
        <v>784</v>
      </c>
      <c r="I30" s="624"/>
      <c r="J30" s="624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22">
      <selection activeCell="A23" sqref="A23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"Феърплей аграрен фонд" АД</v>
      </c>
      <c r="C5" s="629"/>
      <c r="D5" s="629"/>
      <c r="E5" s="569" t="s">
        <v>2</v>
      </c>
      <c r="F5" s="451">
        <f>'справка №1-БАЛАНС'!H3</f>
        <v>175127945</v>
      </c>
    </row>
    <row r="6" spans="1:13" ht="15" customHeight="1">
      <c r="A6" s="27" t="s">
        <v>825</v>
      </c>
      <c r="B6" s="630" t="str">
        <f>'справка №1-БАЛАНС'!E5</f>
        <v>01.01.2011-31.12.2011 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833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843</v>
      </c>
      <c r="B79" s="39" t="s">
        <v>844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832</v>
      </c>
      <c r="B81" s="40"/>
      <c r="C81" s="429"/>
      <c r="D81" s="429"/>
      <c r="E81" s="429"/>
      <c r="F81" s="442"/>
    </row>
    <row r="82" spans="1:6" ht="12.75">
      <c r="A82" s="36" t="s">
        <v>833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1" t="s">
        <v>853</v>
      </c>
      <c r="D151" s="631"/>
      <c r="E151" s="631"/>
      <c r="F151" s="631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31" t="s">
        <v>861</v>
      </c>
      <c r="D153" s="631"/>
      <c r="E153" s="631"/>
      <c r="F153" s="631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-</cp:lastModifiedBy>
  <cp:lastPrinted>2012-02-16T15:33:06Z</cp:lastPrinted>
  <dcterms:created xsi:type="dcterms:W3CDTF">2000-06-29T12:02:40Z</dcterms:created>
  <dcterms:modified xsi:type="dcterms:W3CDTF">2012-04-06T06:32:22Z</dcterms:modified>
  <cp:category/>
  <cp:version/>
  <cp:contentType/>
  <cp:contentStatus/>
</cp:coreProperties>
</file>