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<sst xmlns="http://schemas.openxmlformats.org/spreadsheetml/2006/main" count="1065" uniqueCount="871">
  <si>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</si>
  <si>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</si>
  <si>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</si>
  <si>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</si>
  <si>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</si>
  <si>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</si>
  <si>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</si>
  <si>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</si>
  <si>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</si>
  <si>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</si>
  <si>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</si>
  <si>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</si>
  <si>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</si>
  <si>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</si>
  <si>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</si>
  <si>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</si>
  <si>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</si>
  <si>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</si>
  <si>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</si>
  <si>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</si>
  <si>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</si>
  <si>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</si>
  <si>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</si>
  <si>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</si>
  <si>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</si>
  <si>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</si>
  <si>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</si>
  <si>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</si>
  <si>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</si>
  <si>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</si>
  <si>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</si>
  <si>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</si>
  <si>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</si>
  <si>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</si>
  <si>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</si>
  <si>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</si>
  <si>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</si>
  <si>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</si>
  <si>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</si>
  <si>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</si>
  <si>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</si>
  <si>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</si>
  <si>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</si>
  <si>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</si>
  <si>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</si>
  <si>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</si>
  <si>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</si>
  <si>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</si>
  <si>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</si>
  <si>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</si>
  <si>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</si>
  <si>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</si>
  <si>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</si>
  <si>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</si>
  <si>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</si>
  <si>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</si>
  <si>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</si>
  <si>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</si>
  <si>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</si>
  <si>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</si>
  <si>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</si>
  <si>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</si>
  <si>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</si>
  <si>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</si>
  <si>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</si>
  <si>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</si>
  <si>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</si>
  <si>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</si>
  <si>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</si>
  <si>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</si>
  <si>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</si>
  <si>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</si>
  <si>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</si>
  <si>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</si>
  <si>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</si>
  <si>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</si>
  <si>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</si>
  <si>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</si>
  <si>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</si>
  <si>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</si>
  <si>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</si>
  <si>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</si>
  <si>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</si>
  <si>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</si>
  <si>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</si>
  <si>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</si>
  <si>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</si>
  <si>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</si>
  <si>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</si>
  <si>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</si>
  <si>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</si>
  <si>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</si>
  <si>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</si>
  <si>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</si>
  <si>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</si>
  <si>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</si>
  <si>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</si>
  <si>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</si>
  <si>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</si>
  <si>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</si>
  <si>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</si>
  <si>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</si>
  <si>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</si>
  <si>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</si>
  <si>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</si>
  <si>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</si>
  <si>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</si>
  <si>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</si>
  <si>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</si>
  <si>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</si>
  <si>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</si>
  <si>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</si>
  <si>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</si>
  <si>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</si>
  <si>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</si>
  <si>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</si>
  <si>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</si>
  <si>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</si>
  <si>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</si>
  <si>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</si>
  <si>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</si>
  <si>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</si>
  <si>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</si>
  <si>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</si>
  <si>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</si>
  <si>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</si>
  <si>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</si>
  <si>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</si>
  <si>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</si>
  <si>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</si>
  <si>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</si>
  <si>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</si>
  <si>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</si>
  <si>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</si>
  <si>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</si>
  <si>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</si>
  <si>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</si>
  <si>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</si>
  <si>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</si>
  <si>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</si>
  <si>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</si>
  <si>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</si>
  <si>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</si>
  <si>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</si>
  <si>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</si>
  <si>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</si>
  <si>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</si>
  <si>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</si>
  <si>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</si>
  <si>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</si>
  <si>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</si>
  <si>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</si>
  <si>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</si>
  <si>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</si>
  <si>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</si>
  <si>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</si>
  <si>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</si>
  <si>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</si>
  <si>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</si>
  <si>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</si>
  <si>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</si>
  <si>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</si>
  <si>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</si>
  <si>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</si>
  <si>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</si>
  <si>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</si>
  <si>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</si>
  <si>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</si>
  <si>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</si>
  <si>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</si>
  <si>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</si>
  <si>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</si>
  <si>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</si>
  <si>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</si>
  <si>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</si>
  <si>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</si>
  <si>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</si>
  <si>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</si>
  <si>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</si>
  <si>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</si>
  <si>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</si>
  <si>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</si>
  <si>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</si>
  <si>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</si>
  <si>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</si>
  <si>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</si>
  <si>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</si>
  <si>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</si>
  <si>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</si>
  <si>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</si>
  <si>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</si>
  <si>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</si>
  <si>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</si>
  <si>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</si>
  <si>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</si>
  <si>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</si>
  <si>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</si>
  <si>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</si>
  <si>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</si>
  <si>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</si>
  <si>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</si>
  <si>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</si>
  <si>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</si>
  <si>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</si>
  <si>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</si>
  <si>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</si>
  <si>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</si>
  <si>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</si>
  <si>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</si>
  <si>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</si>
  <si>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</si>
  <si>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</si>
  <si>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</si>
  <si>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</si>
  <si>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</si>
  <si>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</si>
  <si>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</si>
  <si>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</si>
  <si>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</si>
  <si>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</si>
  <si>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</si>
  <si>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</si>
  <si>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</si>
  <si>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</si>
  <si>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</si>
  <si>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</si>
  <si>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</si>
  <si>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</si>
  <si>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</si>
  <si>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</si>
  <si>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</si>
  <si>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</si>
  <si>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</si>
  <si>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</si>
  <si>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</si>
  <si>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</si>
  <si>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</si>
  <si>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</si>
  <si>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</si>
  <si>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</si>
  <si>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</si>
  <si>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</si>
  <si>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</si>
  <si>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</si>
  <si>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</si>
  <si>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</si>
  <si>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</si>
  <si>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</si>
  <si>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</si>
  <si>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</si>
  <si>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</si>
  <si>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</si>
  <si>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</si>
  <si>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</si>
  <si>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</si>
  <si>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</si>
  <si>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</si>
  <si>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</si>
  <si>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</si>
  <si>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</si>
  <si>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</si>
  <si>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</si>
  <si>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</si>
  <si>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</si>
  <si>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</si>
  <si>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</si>
  <si>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</si>
  <si>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</si>
  <si>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</si>
  <si>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</si>
  <si>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</si>
  <si>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</si>
  <si>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</si>
  <si>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</si>
  <si>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</si>
  <si>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</si>
  <si>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</si>
  <si>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</si>
  <si>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</si>
  <si>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</si>
  <si>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</si>
  <si>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</si>
  <si>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</si>
  <si>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</si>
  <si>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</si>
  <si>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</si>
  <si>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</si>
  <si>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</si>
  <si>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</si>
  <si>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</si>
  <si>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</si>
  <si>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</si>
  <si>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</si>
  <si>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</si>
  <si>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</si>
  <si>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</si>
  <si>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</si>
  <si>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</si>
  <si>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</si>
  <si>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</si>
  <si>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</si>
  <si>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</si>
  <si>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</si>
  <si>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</si>
  <si>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</si>
  <si>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</si>
  <si>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</si>
  <si>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</si>
  <si>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</si>
  <si>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</si>
  <si>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</si>
  <si>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</si>
  <si>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</si>
  <si>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</si>
  <si>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</si>
  <si>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</si>
  <si>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</si>
  <si>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</si>
  <si>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</si>
  <si>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</si>
  <si>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</si>
  <si>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</si>
  <si>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</si>
  <si>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</si>
  <si>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</si>
  <si>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</si>
  <si>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</si>
  <si>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</si>
  <si>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</si>
  <si>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</si>
  <si>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</si>
  <si>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</si>
  <si>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</si>
  <si>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</si>
  <si>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</si>
  <si>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</si>
  <si>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</si>
  <si>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</si>
  <si>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</si>
  <si>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</si>
  <si>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</si>
  <si>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</si>
  <si>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</si>
  <si>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</si>
  <si>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</si>
  <si>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</si>
  <si>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</si>
  <si>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</si>
  <si>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</si>
  <si>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</si>
  <si>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</si>
  <si>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</si>
  <si>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</si>
  <si>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</si>
  <si>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</si>
  <si>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</si>
  <si>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</si>
  <si>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</si>
  <si>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</si>
  <si>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</si>
  <si>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</si>
  <si>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</si>
  <si>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</si>
  <si>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</si>
  <si>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</si>
  <si>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</si>
  <si>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</si>
  <si>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</si>
  <si>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</si>
  <si>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</si>
  <si>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</si>
  <si>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</si>
  <si>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</si>
  <si>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</si>
  <si>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</si>
  <si>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</si>
  <si>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</si>
  <si>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</si>
  <si>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</si>
  <si>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</si>
  <si>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</si>
  <si>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</si>
  <si>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</si>
  <si>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</si>
  <si>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</si>
  <si>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</si>
  <si>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</si>
  <si>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</si>
  <si>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</si>
  <si>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</si>
  <si>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</si>
  <si>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</si>
  <si>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</si>
  <si>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</si>
  <si>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</si>
  <si>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</si>
  <si>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</si>
  <si>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</si>
  <si>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</si>
  <si>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</si>
  <si>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</si>
  <si>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</si>
  <si>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</si>
  <si>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</si>
  <si>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</si>
  <si>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</si>
  <si>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</si>
  <si>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</si>
  <si>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</si>
  <si>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</si>
  <si>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</si>
  <si>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</si>
  <si>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</si>
  <si>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</si>
  <si>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</si>
  <si>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</si>
  <si>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</si>
  <si>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</si>
  <si>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</si>
  <si>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</si>
  <si>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</si>
  <si>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</si>
  <si>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</si>
  <si>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</si>
  <si>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</si>
  <si>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</si>
  <si>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</si>
  <si>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</si>
  <si>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</si>
  <si>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</si>
  <si>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</si>
  <si>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</si>
  <si>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</si>
  <si>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</si>
  <si>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</si>
  <si>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</si>
  <si>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</si>
  <si>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</si>
  <si>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</si>
  <si>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</si>
  <si>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</si>
  <si>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</si>
  <si>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</si>
  <si>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</si>
  <si>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</si>
  <si>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</si>
  <si>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</si>
  <si>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</si>
  <si>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</si>
  <si>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</si>
  <si>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</si>
  <si>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</si>
  <si>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</si>
  <si>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</si>
  <si>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</si>
  <si>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</si>
  <si>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</si>
  <si>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</si>
  <si>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</si>
  <si>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</si>
  <si>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</si>
  <si>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</si>
  <si>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</si>
  <si>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</si>
  <si>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</si>
  <si>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</si>
  <si>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</si>
  <si>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</si>
  <si>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</si>
  <si>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</si>
  <si>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</si>
  <si>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</si>
  <si>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</si>
  <si>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</si>
  <si>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</si>
  <si>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</si>
  <si>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</si>
  <si>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</si>
  <si>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</si>
  <si>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</si>
  <si>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</si>
  <si>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</si>
  <si>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</si>
  <si>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</si>
  <si>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</si>
  <si>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</si>
  <si>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</si>
  <si>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</si>
  <si>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</si>
  <si>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</si>
  <si>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</si>
  <si>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</si>
  <si>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</si>
  <si>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</si>
  <si>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</si>
  <si>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</si>
  <si>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</si>
  <si>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</si>
  <si>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</si>
  <si>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</si>
  <si>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</si>
  <si>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</si>
  <si>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</si>
  <si>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</si>
  <si>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</si>
  <si>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</si>
  <si>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</si>
  <si>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</si>
  <si>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</si>
  <si>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</si>
  <si>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</si>
  <si>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</si>
  <si>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</si>
  <si>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</si>
  <si>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</si>
  <si>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</si>
  <si>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</si>
  <si>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</si>
  <si>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</si>
  <si>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</si>
  <si>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</si>
  <si>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</si>
  <si>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</si>
  <si>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</si>
  <si>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</si>
  <si>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</si>
  <si>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</si>
  <si>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</si>
  <si>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</si>
  <si>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</si>
  <si>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</si>
  <si>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</si>
  <si>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</si>
  <si>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</si>
  <si>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</si>
  <si>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</si>
  <si>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</si>
  <si>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</si>
  <si>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</si>
  <si>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</si>
  <si>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</si>
  <si>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</si>
  <si>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</si>
  <si>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</si>
  <si>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</si>
  <si>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</si>
  <si>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</si>
  <si>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</si>
  <si>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</si>
  <si>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</si>
  <si>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</si>
  <si>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</si>
  <si>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</si>
  <si>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</si>
  <si>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</si>
  <si>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</si>
  <si>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</si>
  <si>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</si>
  <si>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</si>
  <si>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</si>
  <si>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</si>
  <si>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</si>
  <si>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</si>
  <si>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</si>
  <si>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</si>
  <si>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</si>
  <si>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</si>
  <si>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</si>
  <si>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</si>
  <si>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</si>
  <si>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</si>
  <si>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</si>
  <si>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</si>
  <si>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</si>
  <si>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</si>
  <si>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</si>
  <si>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</si>
  <si>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</si>
  <si>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</si>
  <si>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</si>
  <si>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</si>
  <si>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</si>
  <si>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</si>
  <si>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</si>
  <si>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</si>
  <si>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</si>
  <si>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</si>
  <si>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</si>
  <si>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</si>
  <si>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</si>
  <si>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</si>
  <si>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</si>
  <si>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</si>
  <si>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</si>
  <si>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</si>
  <si>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</si>
  <si>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</si>
  <si>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</si>
  <si>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</si>
  <si>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</si>
  <si>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</si>
  <si>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</si>
  <si>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</si>
  <si>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</si>
  <si>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</si>
  <si>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</si>
  <si>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</si>
  <si>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</si>
  <si>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</si>
  <si>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</si>
  <si>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</si>
  <si>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</si>
  <si>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</si>
  <si>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</si>
  <si>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</si>
  <si>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</si>
  <si>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</si>
  <si>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</si>
  <si>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</si>
  <si>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</si>
  <si>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</si>
  <si>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</si>
  <si>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</si>
  <si>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</si>
  <si>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</si>
  <si>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</si>
  <si>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</si>
  <si>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</si>
  <si>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</si>
  <si>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</si>
  <si>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</si>
  <si>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</si>
  <si>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</si>
  <si>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</si>
  <si>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</si>
  <si>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</si>
  <si>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</si>
  <si>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</si>
  <si>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</si>
  <si>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</si>
  <si>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</si>
  <si>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</si>
  <si>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</si>
  <si>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</si>
  <si>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</si>
  <si>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</si>
  <si>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</si>
  <si>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</si>
  <si>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</si>
  <si>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</si>
  <si>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</si>
  <si>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</si>
  <si>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</si>
  <si>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</si>
  <si>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</si>
  <si>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</si>
  <si>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</si>
  <si>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</si>
  <si>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</si>
  <si>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</si>
  <si>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</si>
  <si>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</si>
  <si>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</si>
  <si>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</si>
  <si>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</si>
  <si>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</si>
  <si>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</si>
  <si>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</si>
  <si>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</si>
  <si>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</si>
  <si>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</si>
  <si>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</si>
  <si>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</si>
  <si>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</si>
  <si>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</si>
  <si>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</si>
  <si>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</si>
  <si>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</si>
  <si>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</si>
  <si>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</si>
  <si>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</si>
  <si>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</si>
  <si>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</si>
  <si>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</si>
  <si>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</si>
  <si>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</si>
  <si>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</si>
  <si>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</si>
  <si>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</si>
  <si>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</si>
  <si>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</si>
  <si>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</si>
  <si>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</si>
  <si>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</si>
  <si>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</si>
  <si>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</si>
  <si>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</si>
  <si>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</si>
  <si>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</si>
  <si>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</si>
  <si>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</si>
  <si>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</si>
  <si>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</si>
  <si>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</si>
  <si>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</si>
  <si>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</si>
  <si>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</si>
  <si>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</si>
  <si>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</si>
  <si>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</si>
  <si>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</si>
  <si>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</si>
  <si>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</si>
  <si>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</si>
  <si>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</si>
  <si>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</si>
  <si>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</si>
  <si>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</si>
  <si>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</si>
  <si>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</si>
  <si>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</si>
  <si>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</si>
  <si>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</si>
  <si>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</si>
  <si>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</si>
  <si>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</si>
  <si>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</si>
  <si>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</si>
  <si>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</si>
  <si>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</si>
  <si>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</si>
  <si>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</si>
  <si>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</si>
  <si>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</si>
  <si>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</si>
  <si>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</si>
  <si>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</si>
  <si>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</si>
  <si>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</si>
  <si>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</si>
  <si>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</si>
  <si>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</si>
  <si>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</si>
  <si>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</si>
  <si>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</si>
  <si>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</si>
  <si>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</si>
  <si>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</si>
  <si>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</si>
  <si>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</si>
  <si>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</si>
  <si>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</si>
  <si>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</si>
  <si>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</si>
  <si>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</si>
  <si>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</si>
  <si>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</si>
  <si>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</si>
  <si>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</si>
  <si>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</si>
  <si>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</si>
  <si>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</si>
  <si>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</si>
  <si>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</si>
  <si>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</si>
  <si>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</si>
  <si>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</si>
  <si>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</si>
  <si>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</si>
  <si>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</si>
  <si>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</si>
  <si>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</si>
  <si>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</si>
  <si>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</si>
  <si>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</si>
  <si>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</si>
  <si>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</si>
  <si>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</si>
  <si>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</si>
  <si>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</si>
  <si>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</si>
  <si>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</si>
  <si>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</si>
  <si>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</si>
  <si>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</si>
  <si>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</si>
  <si>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</si>
  <si>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</si>
  <si>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</si>
  <si>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</si>
  <si>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</si>
  <si>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</si>
  <si>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</si>
  <si>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</si>
  <si>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</si>
  <si>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</si>
  <si>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</si>
  <si>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</si>
  <si>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</si>
  <si>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</si>
  <si>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</si>
  <si>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</si>
  <si>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</si>
  <si>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</si>
  <si>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</si>
  <si>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</si>
  <si>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</si>
  <si>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</si>
  <si>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</si>
  <si>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</si>
  <si>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</si>
  <si>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</si>
  <si>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</si>
  <si>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</si>
  <si>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</si>
  <si>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</si>
  <si>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</si>
  <si>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</si>
  <si>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</si>
  <si>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</si>
  <si>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</si>
  <si>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</si>
  <si>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</si>
  <si>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</si>
  <si>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</si>
  <si>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</si>
  <si>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</si>
  <si>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</si>
  <si>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</si>
  <si>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</si>
  <si>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</si>
  <si>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</si>
  <si>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</si>
  <si>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</si>
  <si>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</si>
  <si>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</si>
  <si>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</si>
  <si>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</si>
  <si>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</si>
  <si>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</si>
  <si>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</si>
  <si>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</si>
  <si>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</si>
  <si>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</si>
  <si>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</si>
  <si>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</si>
  <si>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</si>
  <si>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</si>
  <si>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</si>
  <si>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</si>
  <si>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</si>
  <si>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</si>
  <si>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</si>
  <si>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</si>
  <si>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</si>
  <si>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</si>
  <si>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Енергони АД</t>
  </si>
  <si>
    <t xml:space="preserve">Съставител:  </t>
  </si>
  <si>
    <t xml:space="preserve">Ръководител: </t>
  </si>
  <si>
    <t xml:space="preserve"> Ръководител </t>
  </si>
  <si>
    <t>Съставител: Зоя Манолова</t>
  </si>
  <si>
    <t>Зоя Манолова</t>
  </si>
  <si>
    <t>консолидиран</t>
  </si>
  <si>
    <t>Ръководител: Михаил Георгопападакос</t>
  </si>
  <si>
    <t>Михаил Георгопападакос</t>
  </si>
  <si>
    <t>Ръководител:Михаил Георгопападакос</t>
  </si>
  <si>
    <t>Дата на съставяне: 15.11.2010</t>
  </si>
  <si>
    <t>01.01.2010 - 30.09.2010</t>
  </si>
  <si>
    <t>Дата на съставяне:       15.11.2010</t>
  </si>
  <si>
    <t xml:space="preserve">Дата  на съставяне:15.11.2010                                                 </t>
  </si>
  <si>
    <r>
      <t xml:space="preserve">Дата на съставяне: </t>
    </r>
    <r>
      <rPr>
        <sz val="10"/>
        <rFont val="Times New Roman"/>
        <family val="1"/>
      </rPr>
      <t>15.11.2010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</si>
</sst>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2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68" sqref="G6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1" t="s">
        <v>856</v>
      </c>
      <c r="F3" s="217" t="s">
        <v>2</v>
      </c>
      <c r="G3" s="172"/>
      <c r="H3" s="460">
        <v>200124320</v>
      </c>
    </row>
    <row r="4" spans="1:8" ht="15">
      <c r="A4" s="582" t="s">
        <v>3</v>
      </c>
      <c r="B4" s="581"/>
      <c r="C4" s="581"/>
      <c r="D4" s="581"/>
      <c r="E4" s="503" t="s">
        <v>862</v>
      </c>
      <c r="F4" s="577" t="s">
        <v>4</v>
      </c>
      <c r="G4" s="578"/>
      <c r="H4" s="460" t="s">
        <v>159</v>
      </c>
    </row>
    <row r="5" spans="1:8" ht="15">
      <c r="A5" s="582" t="s">
        <v>5</v>
      </c>
      <c r="B5" s="583"/>
      <c r="C5" s="583"/>
      <c r="D5" s="583"/>
      <c r="E5" s="504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547573</v>
      </c>
      <c r="H11" s="152">
        <v>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547563</v>
      </c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</v>
      </c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547573</v>
      </c>
      <c r="H17" s="154">
        <f>H11+H14+H15+H16</f>
        <v>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4</v>
      </c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547318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</v>
      </c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547318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-185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-259</v>
      </c>
      <c r="H33" s="154">
        <f>H27+H31+H32</f>
        <v>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547321</v>
      </c>
      <c r="H36" s="154">
        <f>H25+H17+H33</f>
        <v>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>
        <v>0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547328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51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34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>
        <v>6</v>
      </c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51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51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19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44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547372</v>
      </c>
      <c r="D94" s="164">
        <f>D93+D55</f>
        <v>0</v>
      </c>
      <c r="E94" s="448" t="s">
        <v>270</v>
      </c>
      <c r="F94" s="289" t="s">
        <v>271</v>
      </c>
      <c r="G94" s="165">
        <f>G36+G39+G55+G79</f>
        <v>547372</v>
      </c>
      <c r="H94" s="165">
        <f>H36+H39+H55+H79</f>
        <v>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846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866</v>
      </c>
      <c r="B98" s="431"/>
      <c r="C98" s="579" t="s">
        <v>860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863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C24" sqref="C24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Енергони АД</v>
      </c>
      <c r="C2" s="586"/>
      <c r="D2" s="586"/>
      <c r="E2" s="586"/>
      <c r="F2" s="588" t="s">
        <v>2</v>
      </c>
      <c r="G2" s="588"/>
      <c r="H2" s="525">
        <f>'справка №1-БАЛАНС'!H3</f>
        <v>200124320</v>
      </c>
    </row>
    <row r="3" spans="1:8" ht="15">
      <c r="A3" s="466" t="s">
        <v>274</v>
      </c>
      <c r="B3" s="586" t="str">
        <f>'справка №1-БАЛАНС'!E4</f>
        <v>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01.01.2010 - 30.09.2010</v>
      </c>
      <c r="C4" s="587"/>
      <c r="D4" s="587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174</v>
      </c>
      <c r="D10" s="46">
        <v>0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2</v>
      </c>
      <c r="D11" s="46"/>
      <c r="E11" s="300" t="s">
        <v>292</v>
      </c>
      <c r="F11" s="548" t="s">
        <v>293</v>
      </c>
      <c r="G11" s="549"/>
      <c r="H11" s="549"/>
    </row>
    <row r="12" spans="1:8" ht="12">
      <c r="A12" s="298" t="s">
        <v>294</v>
      </c>
      <c r="B12" s="299" t="s">
        <v>295</v>
      </c>
      <c r="C12" s="46">
        <v>2</v>
      </c>
      <c r="D12" s="46">
        <v>0</v>
      </c>
      <c r="E12" s="300" t="s">
        <v>78</v>
      </c>
      <c r="F12" s="548" t="s">
        <v>296</v>
      </c>
      <c r="G12" s="549"/>
      <c r="H12" s="549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0" t="s">
        <v>299</v>
      </c>
      <c r="G13" s="547">
        <f>SUM(G9:G12)</f>
        <v>0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6</v>
      </c>
      <c r="D16" s="47">
        <v>0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184</v>
      </c>
      <c r="D19" s="49">
        <f>SUM(D9:D15)+D16</f>
        <v>0</v>
      </c>
      <c r="E19" s="304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185</v>
      </c>
      <c r="D28" s="50">
        <f>D26+D19</f>
        <v>0</v>
      </c>
      <c r="E28" s="127" t="s">
        <v>338</v>
      </c>
      <c r="F28" s="553" t="s">
        <v>339</v>
      </c>
      <c r="G28" s="547">
        <f>G13+G15+G24</f>
        <v>0</v>
      </c>
      <c r="H28" s="547">
        <f>H13+H15+H24</f>
        <v>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185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185</v>
      </c>
      <c r="D33" s="49">
        <f>D28-D31+D32</f>
        <v>0</v>
      </c>
      <c r="E33" s="127" t="s">
        <v>352</v>
      </c>
      <c r="F33" s="553" t="s">
        <v>353</v>
      </c>
      <c r="G33" s="53">
        <f>G32-G31+G28</f>
        <v>0</v>
      </c>
      <c r="H33" s="53">
        <f>H32-H31+H28</f>
        <v>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185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29"/>
      <c r="D37" s="429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185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185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185</v>
      </c>
      <c r="D42" s="53">
        <f>D33+D35+D39</f>
        <v>0</v>
      </c>
      <c r="E42" s="128" t="s">
        <v>379</v>
      </c>
      <c r="F42" s="129" t="s">
        <v>380</v>
      </c>
      <c r="G42" s="53">
        <f>G39+G33</f>
        <v>185</v>
      </c>
      <c r="H42" s="53">
        <f>H39+H33</f>
        <v>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854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5">
        <v>40497</v>
      </c>
      <c r="C48" s="574" t="s">
        <v>815</v>
      </c>
      <c r="D48" s="584" t="s">
        <v>861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7" t="s">
        <v>858</v>
      </c>
      <c r="D50" s="585" t="s">
        <v>864</v>
      </c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25" zoomScaleNormal="125" zoomScalePageLayoutView="0" workbookViewId="0" topLeftCell="A16">
      <selection activeCell="C36" sqref="C3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382</v>
      </c>
      <c r="B4" s="469" t="str">
        <f>'справка №1-БАЛАНС'!E3</f>
        <v>Енергони АД</v>
      </c>
      <c r="C4" s="540" t="s">
        <v>2</v>
      </c>
      <c r="D4" s="540">
        <f>'справка №1-БАЛАНС'!H3</f>
        <v>200124320</v>
      </c>
      <c r="E4" s="323"/>
      <c r="F4" s="323"/>
    </row>
    <row r="5" spans="1:4" ht="15">
      <c r="A5" s="469" t="s">
        <v>274</v>
      </c>
      <c r="B5" s="469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01.01.2010 - 30.09.2010</v>
      </c>
      <c r="C6" s="471"/>
      <c r="D6" s="472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-200</v>
      </c>
      <c r="D11" s="54">
        <v>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18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12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-173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160</v>
      </c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160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-13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33</v>
      </c>
      <c r="D44" s="132">
        <v>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20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868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860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863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4">
      <selection activeCell="A40" sqref="A40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3" t="str">
        <f>'справка №1-БАЛАНС'!E3</f>
        <v>Енергони АД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200124320</v>
      </c>
      <c r="N3" s="2"/>
    </row>
    <row r="4" spans="1:15" s="531" customFormat="1" ht="13.5" customHeight="1">
      <c r="A4" s="466" t="s">
        <v>459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7" t="str">
        <f>'справка №1-БАЛАНС'!E5</f>
        <v>01.01.2010 - 30.09.2010</v>
      </c>
      <c r="C5" s="597"/>
      <c r="D5" s="597"/>
      <c r="E5" s="597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0</v>
      </c>
      <c r="K11" s="60"/>
      <c r="L11" s="344">
        <f>SUM(C11:K11)</f>
        <v>0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344">
        <f t="shared" si="1"/>
        <v>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-185</v>
      </c>
      <c r="K16" s="60"/>
      <c r="L16" s="344">
        <f t="shared" si="1"/>
        <v>-185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547573</v>
      </c>
      <c r="D28" s="60"/>
      <c r="E28" s="60">
        <v>4</v>
      </c>
      <c r="F28" s="60"/>
      <c r="G28" s="60"/>
      <c r="H28" s="60">
        <v>3</v>
      </c>
      <c r="I28" s="60"/>
      <c r="J28" s="60">
        <v>-74</v>
      </c>
      <c r="K28" s="60"/>
      <c r="L28" s="344">
        <f t="shared" si="1"/>
        <v>547506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547573</v>
      </c>
      <c r="D29" s="59">
        <f aca="true" t="shared" si="6" ref="D29:M29">D17+D20+D21+D24+D28+D27+D15+D16</f>
        <v>0</v>
      </c>
      <c r="E29" s="59">
        <f t="shared" si="6"/>
        <v>4</v>
      </c>
      <c r="F29" s="59">
        <f t="shared" si="6"/>
        <v>0</v>
      </c>
      <c r="G29" s="59">
        <f t="shared" si="6"/>
        <v>0</v>
      </c>
      <c r="H29" s="59">
        <f t="shared" si="6"/>
        <v>3</v>
      </c>
      <c r="I29" s="59">
        <f t="shared" si="6"/>
        <v>0</v>
      </c>
      <c r="J29" s="59">
        <f t="shared" si="6"/>
        <v>-259</v>
      </c>
      <c r="K29" s="59">
        <f t="shared" si="6"/>
        <v>0</v>
      </c>
      <c r="L29" s="344">
        <f t="shared" si="1"/>
        <v>547321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547573</v>
      </c>
      <c r="D32" s="59">
        <f t="shared" si="7"/>
        <v>0</v>
      </c>
      <c r="E32" s="59">
        <f t="shared" si="7"/>
        <v>4</v>
      </c>
      <c r="F32" s="59">
        <f t="shared" si="7"/>
        <v>0</v>
      </c>
      <c r="G32" s="59">
        <f t="shared" si="7"/>
        <v>0</v>
      </c>
      <c r="H32" s="59">
        <f t="shared" si="7"/>
        <v>3</v>
      </c>
      <c r="I32" s="59">
        <f t="shared" si="7"/>
        <v>0</v>
      </c>
      <c r="J32" s="59">
        <f t="shared" si="7"/>
        <v>-259</v>
      </c>
      <c r="K32" s="59">
        <f t="shared" si="7"/>
        <v>0</v>
      </c>
      <c r="L32" s="344">
        <f t="shared" si="1"/>
        <v>547321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855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869</v>
      </c>
      <c r="B38" s="19"/>
      <c r="C38" s="15"/>
      <c r="D38" s="592" t="s">
        <v>815</v>
      </c>
      <c r="E38" s="592"/>
      <c r="F38" s="592" t="s">
        <v>861</v>
      </c>
      <c r="G38" s="592"/>
      <c r="H38" s="592"/>
      <c r="I38" s="592"/>
      <c r="J38" s="15" t="s">
        <v>859</v>
      </c>
      <c r="K38" s="15"/>
      <c r="L38" s="592" t="s">
        <v>864</v>
      </c>
      <c r="M38" s="592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">
      <selection activeCell="L12" sqref="L1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382</v>
      </c>
      <c r="B2" s="611"/>
      <c r="C2" s="612" t="str">
        <f>'справка №1-БАЛАНС'!E3</f>
        <v>Енергони АД</v>
      </c>
      <c r="D2" s="612"/>
      <c r="E2" s="612"/>
      <c r="F2" s="612"/>
      <c r="G2" s="612"/>
      <c r="H2" s="612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200124320</v>
      </c>
      <c r="P2" s="482"/>
      <c r="Q2" s="482"/>
      <c r="R2" s="525"/>
    </row>
    <row r="3" spans="1:18" ht="15">
      <c r="A3" s="610" t="s">
        <v>5</v>
      </c>
      <c r="B3" s="611"/>
      <c r="C3" s="613" t="str">
        <f>'справка №1-БАЛАНС'!E5</f>
        <v>01.01.2010 - 30.09.2010</v>
      </c>
      <c r="D3" s="613"/>
      <c r="E3" s="613"/>
      <c r="F3" s="484"/>
      <c r="G3" s="484"/>
      <c r="H3" s="484"/>
      <c r="I3" s="484"/>
      <c r="J3" s="484"/>
      <c r="K3" s="484"/>
      <c r="L3" s="484"/>
      <c r="M3" s="598" t="s">
        <v>4</v>
      </c>
      <c r="N3" s="598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521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522</v>
      </c>
    </row>
    <row r="5" spans="1:18" s="100" customFormat="1" ht="30.75" customHeight="1">
      <c r="A5" s="599" t="s">
        <v>462</v>
      </c>
      <c r="B5" s="600"/>
      <c r="C5" s="603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8" t="s">
        <v>527</v>
      </c>
      <c r="R5" s="608" t="s">
        <v>528</v>
      </c>
    </row>
    <row r="6" spans="1:18" s="100" customFormat="1" ht="48">
      <c r="A6" s="601"/>
      <c r="B6" s="602"/>
      <c r="C6" s="604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9"/>
      <c r="R6" s="60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>
        <v>2</v>
      </c>
      <c r="F11" s="189"/>
      <c r="G11" s="74">
        <f t="shared" si="2"/>
        <v>2</v>
      </c>
      <c r="H11" s="65"/>
      <c r="I11" s="65"/>
      <c r="J11" s="74">
        <f t="shared" si="3"/>
        <v>2</v>
      </c>
      <c r="K11" s="65">
        <v>1</v>
      </c>
      <c r="L11" s="65">
        <v>1</v>
      </c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>
        <v>13</v>
      </c>
      <c r="F14" s="189"/>
      <c r="G14" s="74">
        <f t="shared" si="2"/>
        <v>13</v>
      </c>
      <c r="H14" s="65"/>
      <c r="I14" s="65"/>
      <c r="J14" s="74">
        <f t="shared" si="3"/>
        <v>13</v>
      </c>
      <c r="K14" s="65">
        <v>3</v>
      </c>
      <c r="L14" s="65"/>
      <c r="M14" s="65"/>
      <c r="N14" s="74">
        <f t="shared" si="4"/>
        <v>3</v>
      </c>
      <c r="O14" s="65"/>
      <c r="P14" s="65"/>
      <c r="Q14" s="74">
        <f t="shared" si="0"/>
        <v>3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851</v>
      </c>
      <c r="B15" s="374" t="s">
        <v>852</v>
      </c>
      <c r="C15" s="455" t="s">
        <v>853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15</v>
      </c>
      <c r="F17" s="194">
        <f>SUM(F9:F16)</f>
        <v>0</v>
      </c>
      <c r="G17" s="74">
        <f t="shared" si="2"/>
        <v>15</v>
      </c>
      <c r="H17" s="75">
        <f>SUM(H9:H16)</f>
        <v>0</v>
      </c>
      <c r="I17" s="75">
        <f>SUM(I9:I16)</f>
        <v>0</v>
      </c>
      <c r="J17" s="74">
        <f t="shared" si="3"/>
        <v>15</v>
      </c>
      <c r="K17" s="75">
        <f>SUM(K9:K16)</f>
        <v>4</v>
      </c>
      <c r="L17" s="75">
        <f>SUM(L9:L16)</f>
        <v>1</v>
      </c>
      <c r="M17" s="75">
        <f>SUM(M9:M16)</f>
        <v>0</v>
      </c>
      <c r="N17" s="74">
        <f t="shared" si="4"/>
        <v>5</v>
      </c>
      <c r="O17" s="75">
        <f>SUM(O9:O16)</f>
        <v>0</v>
      </c>
      <c r="P17" s="75">
        <f>SUM(P9:P16)</f>
        <v>0</v>
      </c>
      <c r="Q17" s="74">
        <f t="shared" si="5"/>
        <v>5</v>
      </c>
      <c r="R17" s="74">
        <f t="shared" si="6"/>
        <v>10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>
        <v>547318</v>
      </c>
      <c r="F21" s="189"/>
      <c r="G21" s="74">
        <f t="shared" si="2"/>
        <v>547318</v>
      </c>
      <c r="H21" s="65"/>
      <c r="I21" s="65"/>
      <c r="J21" s="74">
        <f t="shared" si="3"/>
        <v>547318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547318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547318</v>
      </c>
      <c r="F25" s="190">
        <f t="shared" si="7"/>
        <v>0</v>
      </c>
      <c r="G25" s="67">
        <f t="shared" si="2"/>
        <v>547318</v>
      </c>
      <c r="H25" s="66">
        <f t="shared" si="7"/>
        <v>0</v>
      </c>
      <c r="I25" s="66">
        <f t="shared" si="7"/>
        <v>0</v>
      </c>
      <c r="J25" s="67">
        <f t="shared" si="3"/>
        <v>547318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547318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>
        <v>0</v>
      </c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600</v>
      </c>
      <c r="B39" s="370" t="s">
        <v>601</v>
      </c>
      <c r="C39" s="369" t="s">
        <v>602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603</v>
      </c>
      <c r="C40" s="359" t="s">
        <v>604</v>
      </c>
      <c r="D40" s="437">
        <f>D17+D18+D19+D25+D38+D39</f>
        <v>0</v>
      </c>
      <c r="E40" s="437">
        <f>E17+E18+E19+E25+E38+E39</f>
        <v>547333</v>
      </c>
      <c r="F40" s="437">
        <f aca="true" t="shared" si="13" ref="F40:R40">F17+F18+F19+F25+F38+F39</f>
        <v>0</v>
      </c>
      <c r="G40" s="437">
        <f t="shared" si="13"/>
        <v>547333</v>
      </c>
      <c r="H40" s="437">
        <f t="shared" si="13"/>
        <v>0</v>
      </c>
      <c r="I40" s="437">
        <f t="shared" si="13"/>
        <v>0</v>
      </c>
      <c r="J40" s="437">
        <f t="shared" si="13"/>
        <v>547333</v>
      </c>
      <c r="K40" s="437">
        <f t="shared" si="13"/>
        <v>4</v>
      </c>
      <c r="L40" s="437">
        <f t="shared" si="13"/>
        <v>1</v>
      </c>
      <c r="M40" s="437">
        <f t="shared" si="13"/>
        <v>0</v>
      </c>
      <c r="N40" s="437">
        <f t="shared" si="13"/>
        <v>5</v>
      </c>
      <c r="O40" s="437">
        <f t="shared" si="13"/>
        <v>0</v>
      </c>
      <c r="P40" s="437">
        <f t="shared" si="13"/>
        <v>0</v>
      </c>
      <c r="Q40" s="437">
        <f t="shared" si="13"/>
        <v>5</v>
      </c>
      <c r="R40" s="437">
        <f t="shared" si="13"/>
        <v>547328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866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05"/>
      <c r="L44" s="605"/>
      <c r="M44" s="605"/>
      <c r="N44" s="605"/>
      <c r="O44" s="606" t="s">
        <v>863</v>
      </c>
      <c r="P44" s="607"/>
      <c r="Q44" s="607"/>
      <c r="R44" s="60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50" zoomScaleNormal="150" zoomScalePageLayoutView="0" workbookViewId="0" topLeftCell="A88">
      <selection activeCell="D93" sqref="D9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20" t="str">
        <f>'справка №1-БАЛАНС'!E3</f>
        <v>Енергони АД</v>
      </c>
      <c r="C3" s="621"/>
      <c r="D3" s="525" t="s">
        <v>2</v>
      </c>
      <c r="E3" s="107">
        <f>'справка №1-БАЛАНС'!H3</f>
        <v>200124320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8" t="str">
        <f>'справка №1-БАЛАНС'!E5</f>
        <v>01.01.2010 - 30.09.2010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607</v>
      </c>
      <c r="B5" s="495"/>
      <c r="C5" s="496"/>
      <c r="D5" s="107"/>
      <c r="E5" s="497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6</v>
      </c>
      <c r="D29" s="108">
        <v>6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6</v>
      </c>
      <c r="D35" s="108">
        <v>6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12</v>
      </c>
      <c r="D38" s="105">
        <f>SUM(D39:D42)</f>
        <v>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12</v>
      </c>
      <c r="D42" s="108">
        <v>12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24</v>
      </c>
      <c r="D43" s="104">
        <f>D24+D28+D29+D31+D30+D32+D33+D38</f>
        <v>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24</v>
      </c>
      <c r="D44" s="103">
        <f>D43+D21+D19+D9</f>
        <v>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51</v>
      </c>
      <c r="D85" s="104">
        <f>SUM(D86:D90)+D94</f>
        <v>51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34</v>
      </c>
      <c r="D87" s="108">
        <v>34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16</v>
      </c>
      <c r="D89" s="108">
        <v>16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51</v>
      </c>
      <c r="D96" s="104">
        <f>D85+D80+D75+D71+D95</f>
        <v>51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51</v>
      </c>
      <c r="D97" s="104">
        <f>D96+D68+D66</f>
        <v>51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866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865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="125" zoomScaleNormal="125"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22" t="str">
        <f>'справка №1-БАЛАНС'!E3</f>
        <v>Енергони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200124320</v>
      </c>
    </row>
    <row r="5" spans="1:9" ht="15">
      <c r="A5" s="500" t="s">
        <v>5</v>
      </c>
      <c r="B5" s="623" t="str">
        <f>'справка №1-БАЛАНС'!E5</f>
        <v>01.01.2010 - 30.09.2010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780</v>
      </c>
    </row>
    <row r="7" spans="1:9" s="519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790</v>
      </c>
      <c r="B12" s="90" t="s">
        <v>791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20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20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805</v>
      </c>
      <c r="B22" s="90" t="s">
        <v>806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866</v>
      </c>
      <c r="B30" s="625"/>
      <c r="C30" s="625"/>
      <c r="D30" s="458" t="s">
        <v>857</v>
      </c>
      <c r="E30" s="624" t="s">
        <v>861</v>
      </c>
      <c r="F30" s="624"/>
      <c r="G30" s="624"/>
      <c r="H30" s="420" t="s">
        <v>858</v>
      </c>
      <c r="I30" s="624" t="s">
        <v>864</v>
      </c>
      <c r="J30" s="624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="125" zoomScaleNormal="125" zoomScalePageLayoutView="0" workbookViewId="0" topLeftCell="A1">
      <selection activeCell="A154" sqref="A154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Енергони АД</v>
      </c>
      <c r="C5" s="629"/>
      <c r="D5" s="629"/>
      <c r="E5" s="569" t="s">
        <v>2</v>
      </c>
      <c r="F5" s="450">
        <f>'справка №1-БАЛАНС'!H3</f>
        <v>200124320</v>
      </c>
    </row>
    <row r="6" spans="1:13" ht="15" customHeight="1">
      <c r="A6" s="27" t="s">
        <v>818</v>
      </c>
      <c r="B6" s="630" t="str">
        <f>'справка №1-БАЛАНС'!E5</f>
        <v>01.01.2010 - 30.09.2010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819</v>
      </c>
      <c r="B8" s="32" t="s">
        <v>8</v>
      </c>
      <c r="C8" s="33" t="s">
        <v>820</v>
      </c>
      <c r="D8" s="33" t="s">
        <v>821</v>
      </c>
      <c r="E8" s="33" t="s">
        <v>822</v>
      </c>
      <c r="F8" s="33" t="s">
        <v>823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8"/>
      <c r="D10" s="428"/>
      <c r="E10" s="428"/>
      <c r="F10" s="428"/>
    </row>
    <row r="11" spans="1:6" ht="18" customHeight="1">
      <c r="A11" s="36" t="s">
        <v>825</v>
      </c>
      <c r="B11" s="37"/>
      <c r="C11" s="428"/>
      <c r="D11" s="428"/>
      <c r="E11" s="428"/>
      <c r="F11" s="428"/>
    </row>
    <row r="12" spans="1:6" ht="14.25" customHeight="1">
      <c r="A12" s="36">
        <v>1</v>
      </c>
      <c r="B12" s="37"/>
      <c r="C12" s="440"/>
      <c r="D12" s="576"/>
      <c r="E12" s="440"/>
      <c r="F12" s="442">
        <f>C12-E12</f>
        <v>0</v>
      </c>
    </row>
    <row r="13" spans="1:6" ht="12.75">
      <c r="A13" s="36">
        <v>2</v>
      </c>
      <c r="B13" s="37"/>
      <c r="C13" s="440"/>
      <c r="D13" s="576"/>
      <c r="E13" s="440"/>
      <c r="F13" s="442">
        <f aca="true" t="shared" si="0" ref="F13:F26">C13-E13</f>
        <v>0</v>
      </c>
    </row>
    <row r="14" spans="1:6" ht="12.75">
      <c r="A14" s="36" t="s">
        <v>547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550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562</v>
      </c>
      <c r="B27" s="39" t="s">
        <v>828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829</v>
      </c>
      <c r="B28" s="40"/>
      <c r="C28" s="428"/>
      <c r="D28" s="428"/>
      <c r="E28" s="428"/>
      <c r="F28" s="441"/>
    </row>
    <row r="29" spans="1:6" ht="12.75">
      <c r="A29" s="36" t="s">
        <v>541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544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547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550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579</v>
      </c>
      <c r="B44" s="39" t="s">
        <v>830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831</v>
      </c>
      <c r="B45" s="40"/>
      <c r="C45" s="428"/>
      <c r="D45" s="428"/>
      <c r="E45" s="428"/>
      <c r="F45" s="441"/>
    </row>
    <row r="46" spans="1:6" ht="12.75">
      <c r="A46" s="36" t="s">
        <v>541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544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547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550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598</v>
      </c>
      <c r="B61" s="39" t="s">
        <v>832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833</v>
      </c>
      <c r="B62" s="40"/>
      <c r="C62" s="428"/>
      <c r="D62" s="428"/>
      <c r="E62" s="428"/>
      <c r="F62" s="441"/>
    </row>
    <row r="63" spans="1:6" ht="12.75">
      <c r="A63" s="36" t="s">
        <v>541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544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547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550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834</v>
      </c>
      <c r="B78" s="39" t="s">
        <v>835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836</v>
      </c>
      <c r="B79" s="39" t="s">
        <v>837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838</v>
      </c>
      <c r="B80" s="39"/>
      <c r="C80" s="428"/>
      <c r="D80" s="428"/>
      <c r="E80" s="428"/>
      <c r="F80" s="441"/>
    </row>
    <row r="81" spans="1:6" ht="14.25" customHeight="1">
      <c r="A81" s="36" t="s">
        <v>825</v>
      </c>
      <c r="B81" s="40"/>
      <c r="C81" s="428"/>
      <c r="D81" s="428"/>
      <c r="E81" s="428"/>
      <c r="F81" s="441"/>
    </row>
    <row r="82" spans="1:6" ht="12.75">
      <c r="A82" s="36" t="s">
        <v>826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827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547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550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562</v>
      </c>
      <c r="B97" s="39" t="s">
        <v>839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829</v>
      </c>
      <c r="B98" s="40"/>
      <c r="C98" s="428"/>
      <c r="D98" s="428"/>
      <c r="E98" s="428"/>
      <c r="F98" s="441"/>
    </row>
    <row r="99" spans="1:6" ht="12.75">
      <c r="A99" s="36" t="s">
        <v>541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544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547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550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579</v>
      </c>
      <c r="B114" s="39" t="s">
        <v>840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831</v>
      </c>
      <c r="B115" s="40"/>
      <c r="C115" s="428"/>
      <c r="D115" s="428"/>
      <c r="E115" s="428"/>
      <c r="F115" s="441"/>
    </row>
    <row r="116" spans="1:6" ht="12.75">
      <c r="A116" s="36" t="s">
        <v>541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544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547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550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598</v>
      </c>
      <c r="B131" s="39" t="s">
        <v>841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833</v>
      </c>
      <c r="B132" s="40"/>
      <c r="C132" s="428"/>
      <c r="D132" s="428"/>
      <c r="E132" s="428"/>
      <c r="F132" s="441"/>
    </row>
    <row r="133" spans="1:6" ht="12.75">
      <c r="A133" s="36" t="s">
        <v>541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544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547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550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834</v>
      </c>
      <c r="B148" s="39" t="s">
        <v>842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843</v>
      </c>
      <c r="B149" s="39" t="s">
        <v>844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870</v>
      </c>
      <c r="B151" s="452"/>
      <c r="C151" s="631" t="s">
        <v>860</v>
      </c>
      <c r="D151" s="631"/>
      <c r="E151" s="631"/>
      <c r="F151" s="63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1" t="s">
        <v>863</v>
      </c>
      <c r="D153" s="631"/>
      <c r="E153" s="631"/>
      <c r="F153" s="63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Zoya</cp:lastModifiedBy>
  <cp:lastPrinted>2010-08-26T16:25:53Z</cp:lastPrinted>
  <dcterms:created xsi:type="dcterms:W3CDTF">2000-06-29T12:02:40Z</dcterms:created>
  <dcterms:modified xsi:type="dcterms:W3CDTF">2010-11-27T11:20:27Z</dcterms:modified>
  <cp:category/>
  <cp:version/>
  <cp:contentType/>
  <cp:contentStatus/>
</cp:coreProperties>
</file>