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odishni Finansovi Otcheti\Otchet2025\Финансови Активи АД\отчетност облигация\1Q2025-индотчет-ФА\"/>
    </mc:Choice>
  </mc:AlternateContent>
  <bookViews>
    <workbookView xWindow="0" yWindow="0" windowWidth="28800" windowHeight="118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6" l="1"/>
  <c r="D20" i="6"/>
  <c r="C20" i="6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C31" i="5" s="1"/>
  <c r="C36" i="5" s="1"/>
  <c r="H147" i="2" s="1"/>
  <c r="H27" i="5"/>
  <c r="G27" i="5"/>
  <c r="H169" i="2" s="1"/>
  <c r="D22" i="5"/>
  <c r="D31" i="5"/>
  <c r="D36" i="5" s="1"/>
  <c r="C22" i="5"/>
  <c r="H137" i="2" s="1"/>
  <c r="H16" i="5"/>
  <c r="G16" i="5"/>
  <c r="D92" i="4"/>
  <c r="C9" i="14" s="1"/>
  <c r="D9" i="14" s="1"/>
  <c r="C92" i="4"/>
  <c r="H69" i="2" s="1"/>
  <c r="C10" i="14"/>
  <c r="D79" i="4"/>
  <c r="D85" i="4" s="1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I31" i="7" s="1"/>
  <c r="I34" i="7" s="1"/>
  <c r="H371" i="2" s="1"/>
  <c r="H354" i="2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44" i="6" l="1"/>
  <c r="D46" i="6" s="1"/>
  <c r="H142" i="2"/>
  <c r="G33" i="5"/>
  <c r="H171" i="2" s="1"/>
  <c r="G36" i="5"/>
  <c r="G37" i="5" s="1"/>
  <c r="H175" i="2" s="1"/>
  <c r="H170" i="2"/>
  <c r="C33" i="5"/>
  <c r="H144" i="2" s="1"/>
  <c r="G71" i="4"/>
  <c r="G79" i="4" s="1"/>
  <c r="H124" i="2" s="1"/>
  <c r="D11" i="12"/>
  <c r="C94" i="4"/>
  <c r="H71" i="2" s="1"/>
  <c r="D13" i="12"/>
  <c r="D12" i="12"/>
  <c r="D10" i="12"/>
  <c r="G56" i="4"/>
  <c r="H37" i="4"/>
  <c r="H95" i="4" s="1"/>
  <c r="H368" i="2"/>
  <c r="L13" i="7"/>
  <c r="H416" i="2" s="1"/>
  <c r="G34" i="4"/>
  <c r="H93" i="2" s="1"/>
  <c r="H79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42" i="5" l="1"/>
  <c r="H153" i="2" s="1"/>
  <c r="C37" i="5"/>
  <c r="H148" i="2" s="1"/>
  <c r="H174" i="2"/>
  <c r="G42" i="5"/>
  <c r="G45" i="5" s="1"/>
  <c r="H179" i="2" s="1"/>
  <c r="D21" i="12"/>
  <c r="D24" i="12" s="1"/>
  <c r="H120" i="2"/>
  <c r="H107" i="2"/>
  <c r="D5" i="1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76" i="2" l="1"/>
  <c r="D23" i="12"/>
  <c r="D22" i="12"/>
  <c r="C44" i="5"/>
  <c r="E8" i="14" s="1"/>
  <c r="D8" i="14" s="1"/>
  <c r="G44" i="5"/>
  <c r="H178" i="2" s="1"/>
  <c r="C45" i="5"/>
  <c r="H156" i="2" s="1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42" i="5" l="1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D44" i="5" l="1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<sst xmlns="http://schemas.openxmlformats.org/spreadsheetml/2006/main" count="3950" uniqueCount="931">
  <si>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</si>
  <si>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</si>
  <si>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</si>
  <si>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</si>
  <si>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</si>
  <si>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</si>
  <si>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</si>
  <si>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</si>
  <si>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</si>
  <si>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</si>
  <si>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</si>
  <si>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</si>
  <si>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</si>
  <si>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</si>
  <si>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</si>
  <si>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</si>
  <si>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</si>
  <si>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</si>
  <si>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</si>
  <si>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</si>
  <si>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</si>
  <si>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</si>
  <si>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</si>
  <si>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</si>
  <si>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</si>
  <si>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</si>
  <si>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</si>
  <si>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</si>
  <si>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</si>
  <si>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</si>
  <si>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</si>
  <si>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</si>
  <si>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</si>
  <si>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</si>
  <si>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</si>
  <si>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</si>
  <si>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</si>
  <si>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</si>
  <si>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</si>
  <si>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</si>
  <si>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</si>
  <si>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</si>
  <si>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</si>
  <si>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</si>
  <si>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</si>
  <si>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</si>
  <si>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</si>
  <si>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</si>
  <si>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</si>
  <si>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</si>
  <si>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</si>
  <si>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</si>
  <si>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</si>
  <si>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</si>
  <si>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</si>
  <si>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</si>
  <si>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</si>
  <si>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</si>
  <si>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</si>
  <si>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</si>
  <si>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</si>
  <si>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</si>
  <si>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</si>
  <si>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</si>
  <si>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</si>
  <si>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</si>
  <si>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</si>
  <si>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</si>
  <si>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</si>
  <si>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</si>
  <si>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</si>
  <si>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</si>
  <si>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</si>
  <si>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</si>
  <si>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</si>
  <si>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</si>
  <si>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</si>
  <si>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</si>
  <si>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</si>
  <si>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</si>
  <si>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</si>
  <si>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</si>
  <si>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</si>
  <si>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</si>
  <si>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</si>
  <si>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</si>
  <si>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</si>
  <si>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</si>
  <si>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</si>
  <si>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</si>
  <si>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</si>
  <si>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</si>
  <si>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</si>
  <si>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</si>
  <si>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</si>
  <si>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</si>
  <si>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</si>
  <si>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</si>
  <si>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</si>
  <si>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</si>
  <si>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</si>
  <si>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</si>
  <si>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</si>
  <si>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</si>
  <si>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</si>
  <si>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</si>
  <si>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</si>
  <si>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</si>
  <si>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</si>
  <si>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</si>
  <si>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</si>
  <si>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</si>
  <si>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</si>
  <si>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</si>
  <si>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</si>
  <si>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</si>
  <si>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</si>
  <si>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</si>
  <si>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</si>
  <si>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</si>
  <si>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</si>
  <si>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</si>
  <si>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</si>
  <si>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</si>
  <si>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</si>
  <si>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</si>
  <si>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</si>
  <si>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</si>
  <si>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</si>
  <si>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</si>
  <si>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</si>
  <si>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</si>
  <si>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</si>
  <si>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</si>
  <si>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</si>
  <si>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</si>
  <si>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</si>
  <si>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</si>
  <si>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</si>
  <si>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</si>
  <si>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</si>
  <si>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</si>
  <si>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</si>
  <si>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</si>
  <si>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</si>
  <si>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</si>
  <si>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</si>
  <si>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</si>
  <si>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</si>
  <si>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</si>
  <si>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</si>
  <si>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</si>
  <si>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</si>
  <si>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</si>
  <si>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</si>
  <si>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</si>
  <si>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</si>
  <si>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</si>
  <si>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</si>
  <si>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</si>
  <si>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</si>
  <si>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</si>
  <si>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</si>
  <si>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</si>
  <si>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</si>
  <si>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</si>
  <si>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</si>
  <si>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</si>
  <si>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</si>
  <si>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</si>
  <si>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</si>
  <si>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</si>
  <si>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</si>
  <si>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</si>
  <si>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</si>
  <si>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</si>
  <si>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</si>
  <si>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</si>
  <si>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</si>
  <si>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</si>
  <si>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</si>
  <si>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</si>
  <si>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</si>
  <si>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</si>
  <si>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</si>
  <si>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</si>
  <si>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</si>
  <si>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</si>
  <si>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</si>
  <si>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</si>
  <si>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</si>
  <si>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</si>
  <si>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</si>
  <si>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</si>
  <si>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</si>
  <si>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</si>
  <si>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</si>
  <si>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</si>
  <si>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</si>
  <si>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</si>
  <si>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</si>
  <si>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</si>
  <si>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</si>
  <si>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</si>
  <si>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</si>
  <si>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</si>
  <si>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</si>
  <si>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</si>
  <si>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</si>
  <si>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</si>
  <si>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</si>
  <si>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</si>
  <si>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</si>
  <si>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</si>
  <si>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</si>
  <si>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</si>
  <si>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</si>
  <si>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</si>
  <si>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</si>
  <si>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</si>
  <si>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</si>
  <si>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</si>
  <si>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</si>
  <si>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</si>
  <si>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</si>
  <si>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</si>
  <si>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</si>
  <si>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</si>
  <si>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</si>
  <si>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</si>
  <si>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</si>
  <si>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</si>
  <si>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</si>
  <si>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</si>
  <si>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</si>
  <si>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</si>
  <si>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</si>
  <si>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</si>
  <si>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</si>
  <si>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</si>
  <si>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</si>
  <si>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</si>
  <si>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</si>
  <si>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</si>
  <si>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</si>
  <si>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</si>
  <si>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</si>
  <si>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</si>
  <si>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</si>
  <si>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</si>
  <si>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</si>
  <si>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</si>
  <si>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</si>
  <si>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</si>
  <si>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</si>
  <si>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</si>
  <si>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</si>
  <si>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</si>
  <si>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</si>
  <si>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</si>
  <si>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</si>
  <si>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</si>
  <si>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</si>
  <si>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</si>
  <si>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</si>
  <si>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</si>
  <si>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</si>
  <si>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</si>
  <si>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</si>
  <si>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</si>
  <si>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</si>
  <si>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</si>
  <si>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</si>
  <si>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</si>
  <si>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</si>
  <si>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</si>
  <si>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</si>
  <si>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</si>
  <si>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</si>
  <si>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</si>
  <si>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</si>
  <si>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</si>
  <si>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</si>
  <si>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</si>
  <si>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</si>
  <si>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</si>
  <si>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</si>
  <si>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</si>
  <si>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</si>
  <si>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</si>
  <si>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</si>
  <si>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</si>
  <si>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</si>
  <si>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</si>
  <si>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</si>
  <si>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</si>
  <si>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</si>
  <si>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</si>
  <si>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</si>
  <si>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</si>
  <si>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</si>
  <si>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</si>
  <si>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</si>
  <si>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</si>
  <si>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</si>
  <si>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</si>
  <si>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</si>
  <si>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</si>
  <si>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</si>
  <si>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</si>
  <si>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</si>
  <si>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</si>
  <si>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</si>
  <si>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</si>
  <si>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</si>
  <si>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</si>
  <si>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</si>
  <si>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</si>
  <si>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</si>
  <si>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</si>
  <si>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</si>
  <si>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</si>
  <si>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</si>
  <si>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</si>
  <si>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</si>
  <si>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</si>
  <si>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</si>
  <si>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</si>
  <si>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</si>
  <si>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</si>
  <si>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</si>
  <si>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</si>
  <si>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</si>
  <si>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</si>
  <si>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</si>
  <si>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</si>
  <si>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</si>
  <si>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</si>
  <si>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</si>
  <si>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</si>
  <si>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</si>
  <si>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</si>
  <si>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</si>
  <si>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</si>
  <si>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</si>
  <si>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</si>
  <si>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</si>
  <si>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</si>
  <si>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</si>
  <si>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</si>
  <si>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</si>
  <si>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</si>
  <si>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</si>
  <si>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</si>
  <si>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</si>
  <si>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</si>
  <si>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</si>
  <si>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</si>
  <si>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</si>
  <si>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</si>
  <si>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</si>
  <si>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</si>
  <si>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</si>
  <si>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</si>
  <si>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</si>
  <si>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</si>
  <si>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</si>
  <si>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</si>
  <si>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</si>
  <si>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</si>
  <si>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</si>
  <si>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</si>
  <si>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</si>
  <si>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</si>
  <si>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</si>
  <si>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</si>
  <si>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</si>
  <si>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</si>
  <si>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</si>
  <si>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</si>
  <si>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</si>
  <si>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</si>
  <si>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</si>
  <si>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</si>
  <si>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</si>
  <si>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</si>
  <si>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</si>
  <si>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</si>
  <si>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</si>
  <si>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</si>
  <si>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</si>
  <si>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</si>
  <si>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</si>
  <si>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</si>
  <si>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</si>
  <si>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</si>
  <si>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</si>
  <si>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</si>
  <si>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</si>
  <si>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</si>
  <si>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</si>
  <si>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</si>
  <si>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</si>
  <si>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</si>
  <si>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</si>
  <si>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</si>
  <si>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</si>
  <si>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</si>
  <si>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</si>
  <si>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</si>
  <si>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</si>
  <si>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</si>
  <si>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</si>
  <si>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</si>
  <si>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</si>
  <si>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</si>
  <si>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</si>
  <si>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</si>
  <si>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</si>
  <si>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</si>
  <si>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</si>
  <si>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</si>
  <si>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</si>
  <si>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</si>
  <si>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</si>
  <si>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</si>
  <si>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</si>
  <si>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</si>
  <si>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</si>
  <si>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</si>
  <si>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</si>
  <si>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</si>
  <si>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</si>
  <si>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</si>
  <si>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</si>
  <si>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</si>
  <si>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</si>
  <si>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</si>
  <si>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</si>
  <si>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</si>
  <si>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</si>
  <si>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</si>
  <si>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</si>
  <si>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</si>
  <si>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</si>
  <si>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</si>
  <si>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</si>
  <si>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</si>
  <si>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</si>
  <si>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</si>
  <si>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</si>
  <si>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</si>
  <si>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</si>
  <si>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</si>
  <si>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</si>
  <si>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</si>
  <si>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</si>
  <si>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</si>
  <si>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</si>
  <si>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</si>
  <si>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</si>
  <si>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</si>
  <si>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</si>
  <si>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</si>
  <si>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</si>
  <si>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</si>
  <si>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</si>
  <si>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</si>
  <si>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</si>
  <si>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</si>
  <si>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</si>
  <si>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</si>
  <si>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</si>
  <si>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</si>
  <si>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</si>
  <si>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</si>
  <si>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</si>
  <si>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</si>
  <si>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</si>
  <si>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</si>
  <si>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</si>
  <si>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</si>
  <si>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</si>
  <si>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</si>
  <si>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</si>
  <si>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</si>
  <si>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</si>
  <si>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</si>
  <si>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</si>
  <si>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</si>
  <si>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</si>
  <si>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</si>
  <si>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</si>
  <si>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</si>
  <si>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</si>
  <si>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</si>
  <si>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</si>
  <si>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</si>
  <si>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</si>
  <si>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</si>
  <si>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</si>
  <si>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</si>
  <si>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</si>
  <si>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</si>
  <si>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</si>
  <si>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</si>
  <si>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</si>
  <si>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</si>
  <si>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</si>
  <si>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</si>
  <si>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</si>
  <si>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</si>
  <si>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</si>
  <si>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</si>
  <si>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</si>
  <si>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</si>
  <si>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</si>
  <si>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</si>
  <si>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</si>
  <si>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</si>
  <si>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</si>
  <si>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</si>
  <si>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</si>
  <si>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</si>
  <si>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</si>
  <si>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</si>
  <si>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</si>
  <si>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</si>
  <si>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</si>
  <si>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</si>
  <si>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</si>
  <si>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</si>
  <si>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</si>
  <si>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</si>
  <si>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</si>
  <si>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</si>
  <si>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</si>
  <si>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</si>
  <si>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</si>
  <si>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</si>
  <si>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</si>
  <si>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</si>
  <si>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</si>
  <si>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</si>
  <si>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</si>
  <si>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</si>
  <si>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</si>
  <si>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</si>
  <si>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</si>
  <si>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</si>
  <si>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</si>
  <si>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</si>
  <si>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</si>
  <si>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</si>
  <si>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</si>
  <si>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</si>
  <si>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</si>
  <si>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</si>
  <si>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</si>
  <si>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</si>
  <si>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</si>
  <si>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</si>
  <si>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</si>
  <si>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</si>
  <si>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</si>
  <si>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</si>
  <si>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</si>
  <si>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</si>
  <si>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</si>
  <si>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</si>
  <si>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</si>
  <si>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</si>
  <si>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</si>
  <si>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</si>
  <si>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</si>
  <si>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</si>
  <si>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</si>
  <si>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</si>
  <si>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</si>
  <si>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</si>
  <si>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</si>
  <si>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</si>
  <si>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</si>
  <si>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</si>
  <si>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</si>
  <si>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</si>
  <si>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</si>
  <si>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</si>
  <si>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</si>
  <si>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</si>
  <si>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</si>
  <si>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</si>
  <si>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</si>
  <si>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</si>
  <si>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</si>
  <si>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</si>
  <si>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</si>
  <si>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</si>
  <si>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</si>
  <si>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</si>
  <si>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</si>
  <si>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</si>
  <si>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</si>
  <si>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</si>
  <si>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</si>
  <si>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</si>
  <si>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</si>
  <si>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</si>
  <si>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</si>
  <si>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</si>
  <si>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</si>
  <si>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</si>
  <si>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</si>
  <si>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</si>
  <si>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</si>
  <si>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</si>
  <si>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</si>
  <si>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</si>
  <si>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</si>
  <si>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</si>
  <si>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</si>
  <si>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</si>
  <si>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</si>
  <si>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</si>
  <si>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</si>
  <si>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</si>
  <si>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</si>
  <si>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</si>
  <si>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</si>
  <si>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</si>
  <si>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</si>
  <si>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</si>
  <si>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</si>
  <si>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</si>
  <si>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</si>
  <si>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</si>
  <si>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</si>
  <si>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</si>
  <si>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</si>
  <si>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</si>
  <si>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</si>
  <si>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</si>
  <si>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</si>
  <si>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</si>
  <si>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</si>
  <si>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</si>
  <si>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</si>
  <si>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</si>
  <si>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</si>
  <si>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</si>
  <si>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</si>
  <si>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</si>
  <si>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</si>
  <si>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</si>
  <si>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</si>
  <si>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</si>
  <si>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</si>
  <si>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</si>
  <si>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</si>
  <si>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</si>
  <si>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</si>
  <si>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</si>
  <si>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</si>
  <si>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</si>
  <si>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</si>
  <si>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</si>
  <si>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</si>
  <si>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</si>
  <si>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</si>
  <si>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</si>
  <si>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</si>
  <si>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</si>
  <si>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</si>
  <si>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</si>
  <si>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</si>
  <si>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</si>
  <si>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</si>
  <si>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</si>
  <si>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</si>
  <si>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</si>
  <si>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</si>
  <si>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</si>
  <si>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</si>
  <si>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</si>
  <si>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</si>
  <si>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</si>
  <si>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</si>
  <si>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</si>
  <si>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</si>
  <si>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</si>
  <si>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</si>
  <si>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</si>
  <si>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</si>
  <si>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</si>
  <si>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</si>
  <si>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</si>
  <si>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</si>
  <si>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</si>
  <si>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</si>
  <si>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</si>
  <si>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</si>
  <si>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</si>
  <si>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</si>
  <si>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</si>
  <si>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</si>
  <si>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</si>
  <si>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</si>
  <si>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</si>
  <si>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</si>
  <si>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</si>
  <si>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</si>
  <si>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</si>
  <si>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</si>
  <si>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</si>
  <si>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</si>
  <si>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</si>
  <si>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</si>
  <si>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</si>
  <si>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</si>
  <si>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</si>
  <si>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</si>
  <si>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</si>
  <si>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</si>
  <si>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</si>
  <si>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</si>
  <si>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</si>
  <si>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</si>
  <si>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</si>
  <si>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</si>
  <si>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</si>
  <si>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</si>
  <si>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</si>
  <si>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</si>
  <si>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</si>
  <si>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</si>
  <si>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</si>
  <si>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</si>
  <si>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</si>
  <si>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</si>
  <si>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</si>
  <si>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</si>
  <si>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</si>
  <si>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</si>
  <si>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</si>
  <si>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</si>
  <si>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</si>
  <si>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</si>
  <si>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</si>
  <si>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</si>
  <si>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</si>
  <si>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</si>
  <si>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</si>
  <si>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</si>
  <si>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</si>
  <si>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</si>
  <si>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</si>
  <si>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</si>
  <si>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</si>
  <si>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</si>
  <si>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</si>
  <si>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</si>
  <si>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</si>
  <si>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</si>
  <si>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</si>
  <si>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</si>
  <si>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</si>
  <si>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</si>
  <si>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</si>
  <si>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</si>
  <si>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</si>
  <si>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</si>
  <si>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</si>
  <si>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</si>
  <si>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</si>
  <si>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</si>
  <si>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</si>
  <si>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</si>
  <si>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</si>
  <si>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</si>
  <si>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</si>
  <si>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</si>
  <si>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</si>
  <si>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</si>
  <si>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</si>
  <si>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</si>
  <si>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</si>
  <si>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</si>
  <si>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</si>
  <si>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</si>
  <si>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</si>
  <si>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</si>
  <si>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</si>
  <si>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</si>
  <si>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</si>
  <si>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</si>
  <si>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</si>
  <si>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</si>
  <si>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</si>
  <si>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</si>
  <si>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</si>
  <si>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</si>
  <si>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</si>
  <si>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</si>
  <si>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</si>
  <si>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</si>
  <si>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</si>
  <si>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</si>
  <si>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</si>
  <si>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</si>
  <si>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</si>
  <si>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</si>
  <si>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</si>
  <si>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</si>
  <si>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</si>
  <si>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</si>
  <si>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</si>
  <si>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</si>
  <si>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</si>
  <si>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</si>
  <si>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</si>
  <si>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</si>
  <si>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</si>
  <si>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</si>
  <si>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</si>
  <si>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</si>
  <si>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</si>
  <si>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</si>
  <si>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</si>
  <si>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</si>
  <si>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</si>
  <si>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</si>
  <si>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</si>
  <si>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</si>
  <si>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</si>
  <si>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</si>
  <si>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</si>
  <si>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</si>
  <si>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</si>
  <si>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</si>
  <si>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</si>
  <si>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</si>
  <si>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</si>
  <si>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</si>
  <si>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</si>
  <si>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</si>
  <si>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</si>
  <si>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</si>
  <si>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</si>
  <si>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</si>
  <si>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</si>
  <si>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</si>
  <si>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</si>
  <si>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</si>
  <si>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</si>
  <si>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</si>
  <si>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</si>
  <si>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</si>
  <si>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</si>
  <si>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</si>
  <si>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</si>
  <si>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</si>
  <si>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</si>
  <si>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</si>
  <si>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</si>
  <si>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</si>
  <si>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</si>
  <si>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</si>
  <si>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</si>
  <si>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</si>
  <si>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</si>
  <si>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</si>
  <si>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</si>
  <si>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</si>
  <si>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</si>
  <si>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</si>
  <si>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</si>
  <si>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</si>
  <si>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</si>
  <si>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</si>
  <si>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</si>
  <si>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</si>
  <si>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</si>
  <si>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</si>
  <si>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</si>
  <si>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</si>
  <si>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</si>
  <si>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</si>
  <si>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</si>
  <si>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</si>
  <si>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</si>
  <si>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</si>
  <si>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</si>
  <si>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</si>
  <si>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</si>
  <si>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</si>
  <si>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</si>
  <si>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</si>
  <si>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</si>
  <si>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</si>
  <si>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</si>
  <si>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</si>
  <si>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</si>
  <si>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</si>
  <si>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</si>
  <si>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</si>
  <si>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</si>
  <si>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</si>
  <si>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</si>
  <si>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</si>
  <si>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</si>
  <si>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</si>
  <si>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</si>
  <si>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</si>
  <si>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</si>
  <si>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</si>
  <si>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01.01.2025</t>
  </si>
  <si>
    <t>31.03.2025</t>
  </si>
  <si>
    <t>22.04.2025</t>
  </si>
  <si>
    <t>ФИНАНСОВИ АКТИВИ АД</t>
  </si>
  <si>
    <t>203622237</t>
  </si>
  <si>
    <t>ВАСИЛ ПЕТРОВ ДЖЕРАХОВ</t>
  </si>
  <si>
    <t>ИЗПЪЛНИТЕЛЕН ДИРЕКТОР</t>
  </si>
  <si>
    <t>гр. София, бул. "Тодор Александров" №109-115, ет.1</t>
  </si>
  <si>
    <t>гр. София, ул. "Княз Александър I" №1, ет.4</t>
  </si>
  <si>
    <t>+359884466050</t>
  </si>
  <si>
    <t>v.djerahov@ask-advisory.eu</t>
  </si>
  <si>
    <t>https://fassets.eu/</t>
  </si>
  <si>
    <t>https://www.infostock.bg/infostock/control/issueannouncements/FASB</t>
  </si>
  <si>
    <t>Прайм лизинг ЕООД - Боряна Николова и Васил Джерахов</t>
  </si>
  <si>
    <t>управители</t>
  </si>
  <si>
    <t>1 Прайм Лизинг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</si>
</sst>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4" fontId="3" fillId="3" borderId="5" xfId="12" quotePrefix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8" sqref="B18"/>
    </sheetView>
  </sheetViews>
  <sheetFormatPr defaultRowHeight="15.75"/>
  <cols>
    <col min="1" max="1" width="30.7109375" style="407" customWidth="1"/>
    <col min="2" max="2" width="65.7109375" style="407" customWidth="1"/>
    <col min="3" max="3" width="4.140625" style="407" customWidth="1"/>
    <col min="4" max="4" width="4" style="407" customWidth="1"/>
    <col min="5" max="26" width="9.140625" style="407"/>
    <col min="27" max="27" width="9.85546875" style="407" bestFit="1" customWidth="1"/>
    <col min="28" max="16384" width="9.140625" style="407"/>
  </cols>
  <sheetData>
    <row r="1" spans="1:27">
      <c r="A1" s="1" t="s">
        <v>0</v>
      </c>
      <c r="B1" s="2"/>
      <c r="Z1" s="418">
        <v>1</v>
      </c>
      <c r="AA1" s="419" t="str">
        <f>IF(ISBLANK(_endDate),"",_endDate)</f>
        <v>31.03.2025</v>
      </c>
    </row>
    <row r="2" spans="1:27">
      <c r="A2" s="406" t="s">
        <v>912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 t="str">
        <f>IF(ISBLANK(_pdeReportingDate),"",_pdeReportingDate)</f>
        <v>22.04.2025</v>
      </c>
    </row>
    <row r="3" spans="1:27">
      <c r="A3" s="403" t="s">
        <v>1</v>
      </c>
      <c r="B3" s="404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Прайм лизинг ЕООД - Боряна Николова и Васил Джерахов</v>
      </c>
    </row>
    <row r="4" spans="1:27">
      <c r="A4" s="401" t="s">
        <v>913</v>
      </c>
      <c r="B4" s="402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5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434" t="s">
        <v>915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434" t="s">
        <v>916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434" t="s">
        <v>917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5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918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5" t="s">
        <v>903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919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920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921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922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923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5" t="s">
        <v>924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5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8" t="s">
        <v>925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926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927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5" t="s">
        <v>928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5" t="s">
        <v>929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50" zoomScaleNormal="85" zoomScaleSheetLayoutView="100" workbookViewId="0">
      <selection activeCell="D84" sqref="D84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ФИНАНСОВИ АКТИВИ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203622237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1100</v>
      </c>
      <c r="H12" s="107">
        <v>1100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1100</v>
      </c>
      <c r="H13" s="107">
        <v>1100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3">
        <f>G12+G15+G16+G17</f>
        <v>1100</v>
      </c>
      <c r="H18" s="344">
        <f>H12+H15+H16+H17</f>
        <v>1100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5"/>
      <c r="H19" s="346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1">
        <f>SUM(C12:C19)</f>
        <v>0</v>
      </c>
      <c r="D20" s="332">
        <f>SUM(D12:D19)</f>
        <v>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29">
        <f>SUM(G23:G25)</f>
        <v>110</v>
      </c>
      <c r="H22" s="330">
        <f>SUM(H23:H25)</f>
        <v>110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/>
      <c r="H23" s="107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110</v>
      </c>
      <c r="H25" s="107">
        <v>110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1">
        <f>G20+G21+G22</f>
        <v>110</v>
      </c>
      <c r="H26" s="332">
        <f>H20+H21+H22</f>
        <v>110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5"/>
      <c r="H27" s="346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1">
        <f>SUM(C24:C27)</f>
        <v>0</v>
      </c>
      <c r="D28" s="332">
        <f>SUM(D24:D27)</f>
        <v>0</v>
      </c>
      <c r="E28" s="113" t="s">
        <v>100</v>
      </c>
      <c r="F28" s="66" t="s">
        <v>101</v>
      </c>
      <c r="G28" s="329">
        <f>SUM(G29:G31)</f>
        <v>18912</v>
      </c>
      <c r="H28" s="330">
        <f>SUM(H29:H31)</f>
        <v>17610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18912</v>
      </c>
      <c r="H29" s="107">
        <v>17610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/>
      <c r="H30" s="107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963</v>
      </c>
      <c r="H32" s="107">
        <v>1302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29"/>
      <c r="D34" s="330"/>
      <c r="E34" s="240" t="s">
        <v>120</v>
      </c>
      <c r="F34" s="67" t="s">
        <v>121</v>
      </c>
      <c r="G34" s="331">
        <f>G28+G32+G33</f>
        <v>19875</v>
      </c>
      <c r="H34" s="332">
        <f>H28+H32+H33</f>
        <v>18912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29">
        <f>SUM(C36:C39)</f>
        <v>0</v>
      </c>
      <c r="D35" s="330">
        <f>SUM(D36:D39)</f>
        <v>0</v>
      </c>
      <c r="E35" s="62"/>
      <c r="F35" s="70"/>
      <c r="G35" s="347"/>
      <c r="H35" s="348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7"/>
      <c r="H36" s="348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3">
        <f>G26+G18+G34</f>
        <v>21085</v>
      </c>
      <c r="H37" s="334">
        <f>H26+H18+H34</f>
        <v>20122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7"/>
      <c r="H38" s="348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49"/>
      <c r="H39" s="35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29">
        <f>C41+C42+C44</f>
        <v>252</v>
      </c>
      <c r="D40" s="330">
        <f>D41+D42+D44</f>
        <v>252</v>
      </c>
      <c r="E40" s="126" t="s">
        <v>136</v>
      </c>
      <c r="F40" s="123" t="s">
        <v>137</v>
      </c>
      <c r="G40" s="316"/>
      <c r="H40" s="317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>
        <v>252</v>
      </c>
      <c r="D42" s="107">
        <v>252</v>
      </c>
      <c r="E42" s="126" t="s">
        <v>142</v>
      </c>
      <c r="F42" s="128"/>
      <c r="G42" s="351"/>
      <c r="H42" s="352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v>6947</v>
      </c>
      <c r="H45" s="107">
        <v>12915</v>
      </c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1">
        <f>C35+C40+C45</f>
        <v>252</v>
      </c>
      <c r="D46" s="332">
        <f>D35+D40+D45</f>
        <v>252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>
        <v>77</v>
      </c>
      <c r="E48" s="112" t="s">
        <v>163</v>
      </c>
      <c r="F48" s="66" t="s">
        <v>164</v>
      </c>
      <c r="G48" s="108">
        <v>25000</v>
      </c>
      <c r="H48" s="107">
        <v>25000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>
        <v>1598</v>
      </c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31947</v>
      </c>
      <c r="H50" s="330">
        <f>SUM(H44:H49)</f>
        <v>37915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9"/>
      <c r="H51" s="33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1">
        <f>SUM(C48:C51)</f>
        <v>1598</v>
      </c>
      <c r="D52" s="332">
        <f>SUM(D48:D51)</f>
        <v>77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5">
        <f>C20+C21+C22+C28+C33+C46+C52+C54+C55</f>
        <v>1850</v>
      </c>
      <c r="D56" s="336">
        <f>D20+D21+D22+D28+D33+D46+D52+D54+D55</f>
        <v>329</v>
      </c>
      <c r="E56" s="71" t="s">
        <v>190</v>
      </c>
      <c r="F56" s="70" t="s">
        <v>191</v>
      </c>
      <c r="G56" s="333">
        <f>G50+G52+G53+G54+G55</f>
        <v>31947</v>
      </c>
      <c r="H56" s="334">
        <f>H50+H52+H53+H54+H55</f>
        <v>37915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>
        <v>9242</v>
      </c>
      <c r="H59" s="107">
        <v>3328</v>
      </c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331</v>
      </c>
      <c r="H60" s="107">
        <v>99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8755</v>
      </c>
      <c r="H61" s="330">
        <f>SUM(H62:H68)</f>
        <v>9204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8701</v>
      </c>
      <c r="H62" s="107">
        <v>8862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/>
      <c r="M64" s="69"/>
    </row>
    <row r="65" spans="1:13">
      <c r="A65" s="238" t="s">
        <v>68</v>
      </c>
      <c r="B65" s="68" t="s">
        <v>219</v>
      </c>
      <c r="C65" s="331">
        <f>SUM(C59:C64)</f>
        <v>0</v>
      </c>
      <c r="D65" s="332">
        <f>SUM(D59:D64)</f>
        <v>0</v>
      </c>
      <c r="E65" s="62" t="s">
        <v>220</v>
      </c>
      <c r="F65" s="66" t="s">
        <v>221</v>
      </c>
      <c r="G65" s="108">
        <v>54</v>
      </c>
      <c r="H65" s="107">
        <v>342</v>
      </c>
    </row>
    <row r="66" spans="1:13">
      <c r="A66" s="62"/>
      <c r="B66" s="68"/>
      <c r="C66" s="329"/>
      <c r="D66" s="330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>
        <v>46772</v>
      </c>
      <c r="D68" s="107">
        <v>45780</v>
      </c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>
        <v>69</v>
      </c>
      <c r="D69" s="107">
        <v>28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22096</v>
      </c>
      <c r="D71" s="107">
        <v>23679</v>
      </c>
      <c r="E71" s="230" t="s">
        <v>63</v>
      </c>
      <c r="F71" s="67" t="s">
        <v>240</v>
      </c>
      <c r="G71" s="331">
        <f>G59+G60+G61+G69+G70</f>
        <v>18328</v>
      </c>
      <c r="H71" s="332">
        <f>H59+H60+H61+H69+H70</f>
        <v>12631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29"/>
      <c r="H72" s="330"/>
    </row>
    <row r="73" spans="1:13">
      <c r="A73" s="62" t="s">
        <v>243</v>
      </c>
      <c r="B73" s="64" t="s">
        <v>244</v>
      </c>
      <c r="C73" s="108">
        <v>30</v>
      </c>
      <c r="D73" s="107">
        <v>30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29"/>
      <c r="H74" s="353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1">
        <f>SUM(C68:C75)</f>
        <v>68967</v>
      </c>
      <c r="D76" s="332">
        <f>SUM(D68:D75)</f>
        <v>69517</v>
      </c>
      <c r="E76" s="308"/>
      <c r="F76" s="309"/>
      <c r="G76" s="329"/>
      <c r="H76" s="353"/>
    </row>
    <row r="77" spans="1:13">
      <c r="A77" s="62"/>
      <c r="B77" s="64"/>
      <c r="C77" s="329"/>
      <c r="D77" s="330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481</v>
      </c>
      <c r="D79" s="330">
        <f>SUM(D80:D82)</f>
        <v>481</v>
      </c>
      <c r="E79" s="116" t="s">
        <v>258</v>
      </c>
      <c r="F79" s="70" t="s">
        <v>259</v>
      </c>
      <c r="G79" s="333">
        <f>G71+G73+G75+G77</f>
        <v>18328</v>
      </c>
      <c r="H79" s="334">
        <f>H71+H73+H75+H77</f>
        <v>12631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>
        <v>481</v>
      </c>
      <c r="D82" s="107">
        <v>481</v>
      </c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>
      <c r="A85" s="238" t="s">
        <v>269</v>
      </c>
      <c r="B85" s="68" t="s">
        <v>270</v>
      </c>
      <c r="C85" s="331">
        <f>C84+C83+C79</f>
        <v>481</v>
      </c>
      <c r="D85" s="332">
        <f>D84+D83+D79</f>
        <v>481</v>
      </c>
      <c r="E85" s="115"/>
      <c r="F85" s="74"/>
      <c r="G85" s="354"/>
      <c r="H85" s="355"/>
    </row>
    <row r="86" spans="1:13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62</v>
      </c>
      <c r="D89" s="107">
        <v>341</v>
      </c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>
      <c r="A92" s="238" t="s">
        <v>280</v>
      </c>
      <c r="B92" s="68" t="s">
        <v>281</v>
      </c>
      <c r="C92" s="331">
        <f>SUM(C88:C91)</f>
        <v>62</v>
      </c>
      <c r="D92" s="332">
        <f>SUM(D88:D91)</f>
        <v>341</v>
      </c>
      <c r="E92" s="115"/>
      <c r="F92" s="74"/>
      <c r="G92" s="354"/>
      <c r="H92" s="355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4"/>
      <c r="H93" s="355"/>
    </row>
    <row r="94" spans="1:13" ht="16.5" thickBot="1">
      <c r="A94" s="231" t="s">
        <v>284</v>
      </c>
      <c r="B94" s="119" t="s">
        <v>285</v>
      </c>
      <c r="C94" s="335">
        <f>C65+C76+C85+C92+C93</f>
        <v>69510</v>
      </c>
      <c r="D94" s="336">
        <f>D65+D76+D85+D92+D93</f>
        <v>70339</v>
      </c>
      <c r="E94" s="136"/>
      <c r="F94" s="137"/>
      <c r="G94" s="356"/>
      <c r="H94" s="357"/>
      <c r="M94" s="69"/>
    </row>
    <row r="95" spans="1:13" ht="32.25" thickBot="1">
      <c r="A95" s="243" t="s">
        <v>286</v>
      </c>
      <c r="B95" s="244" t="s">
        <v>287</v>
      </c>
      <c r="C95" s="337">
        <f>C94+C56</f>
        <v>71360</v>
      </c>
      <c r="D95" s="338">
        <f>D94+D56</f>
        <v>70668</v>
      </c>
      <c r="E95" s="138" t="s">
        <v>288</v>
      </c>
      <c r="F95" s="245" t="s">
        <v>289</v>
      </c>
      <c r="G95" s="337">
        <f>G37+G40+G56+G79</f>
        <v>71360</v>
      </c>
      <c r="H95" s="338">
        <f>H37+H40+H56+H79</f>
        <v>70668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 t="str">
        <f>pdeReportingDate</f>
        <v>22.04.2025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Прайм лизинг ЕООД - Боряна Николова и Васил Джерахов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5"/>
      <c r="B103" s="435" t="s">
        <v>291</v>
      </c>
      <c r="C103" s="435"/>
      <c r="D103" s="435"/>
      <c r="E103" s="435"/>
      <c r="M103" s="69"/>
    </row>
    <row r="104" spans="1:13" ht="21.75" customHeight="1">
      <c r="A104" s="415"/>
      <c r="B104" s="435" t="s">
        <v>291</v>
      </c>
      <c r="C104" s="435"/>
      <c r="D104" s="435"/>
      <c r="E104" s="435"/>
    </row>
    <row r="105" spans="1:13" ht="21.75" customHeight="1">
      <c r="A105" s="415"/>
      <c r="B105" s="435" t="s">
        <v>291</v>
      </c>
      <c r="C105" s="435"/>
      <c r="D105" s="435"/>
      <c r="E105" s="435"/>
      <c r="M105" s="69"/>
    </row>
    <row r="106" spans="1:13" ht="21.75" customHeight="1">
      <c r="A106" s="415"/>
      <c r="B106" s="435" t="s">
        <v>291</v>
      </c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9" zoomScaleNormal="70" zoomScaleSheetLayoutView="100" workbookViewId="0">
      <selection activeCell="A39" sqref="A3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ФИНАНСОВИ АКТИВИ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203622237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2"/>
      <c r="H10" s="363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58</v>
      </c>
      <c r="D13" s="223">
        <v>31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/>
      <c r="D15" s="223"/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8">
        <f>SUM(G12:G15)</f>
        <v>0</v>
      </c>
      <c r="H16" s="359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7"/>
      <c r="H18" s="368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8">
        <f>SUM(C12:C18)+C19</f>
        <v>58</v>
      </c>
      <c r="D22" s="359">
        <f>SUM(D12:D18)+D19</f>
        <v>31</v>
      </c>
      <c r="E22" s="105" t="s">
        <v>333</v>
      </c>
      <c r="F22" s="146" t="s">
        <v>334</v>
      </c>
      <c r="G22" s="222">
        <v>821</v>
      </c>
      <c r="H22" s="223">
        <v>683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>
        <v>587</v>
      </c>
      <c r="H23" s="223">
        <v>637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70</v>
      </c>
      <c r="H24" s="223"/>
    </row>
    <row r="25" spans="1:8" ht="31.5">
      <c r="A25" s="105" t="s">
        <v>340</v>
      </c>
      <c r="B25" s="146" t="s">
        <v>341</v>
      </c>
      <c r="C25" s="222">
        <v>453</v>
      </c>
      <c r="D25" s="223">
        <v>549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4</v>
      </c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8">
        <f>SUM(G22:G26)</f>
        <v>1478</v>
      </c>
      <c r="H27" s="359">
        <f>SUM(H22:H26)</f>
        <v>1320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8">
        <f>SUM(C25:C28)</f>
        <v>457</v>
      </c>
      <c r="D29" s="359">
        <f>SUM(D25:D28)</f>
        <v>549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515</v>
      </c>
      <c r="D31" s="161">
        <f>D29+D22</f>
        <v>580</v>
      </c>
      <c r="E31" s="158" t="s">
        <v>355</v>
      </c>
      <c r="F31" s="173" t="s">
        <v>356</v>
      </c>
      <c r="G31" s="160">
        <f>G16+G18+G27</f>
        <v>1478</v>
      </c>
      <c r="H31" s="161">
        <f>H16+H18+H27</f>
        <v>1320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963</v>
      </c>
      <c r="D33" s="152">
        <f>IF((H31-D31)&gt;0,H31-D31,0)</f>
        <v>740</v>
      </c>
      <c r="E33" s="142" t="s">
        <v>359</v>
      </c>
      <c r="F33" s="147" t="s">
        <v>360</v>
      </c>
      <c r="G33" s="358">
        <f>IF((C31-G31)&gt;0,C31-G31,0)</f>
        <v>0</v>
      </c>
      <c r="H33" s="359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4">
        <f>C31-C34+C35</f>
        <v>515</v>
      </c>
      <c r="D36" s="365">
        <f>D31-D34+D35</f>
        <v>580</v>
      </c>
      <c r="E36" s="169" t="s">
        <v>371</v>
      </c>
      <c r="F36" s="163" t="s">
        <v>372</v>
      </c>
      <c r="G36" s="174">
        <f>G35-G34+G31</f>
        <v>1478</v>
      </c>
      <c r="H36" s="175">
        <f>H35-H34+H31</f>
        <v>1320</v>
      </c>
    </row>
    <row r="37" spans="1:8">
      <c r="A37" s="168" t="s">
        <v>373</v>
      </c>
      <c r="B37" s="140" t="s">
        <v>374</v>
      </c>
      <c r="C37" s="160">
        <f>IF((G36-C36)&gt;0,G36-C36,0)</f>
        <v>963</v>
      </c>
      <c r="D37" s="161">
        <f>IF((H36-D36)&gt;0,H36-D36,0)</f>
        <v>740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8">
        <f>C39+C40+C41</f>
        <v>0</v>
      </c>
      <c r="D38" s="359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963</v>
      </c>
      <c r="D42" s="152">
        <f>+IF((H36-D36-D38)&gt;0,H36-D36-D38,0)</f>
        <v>740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19"/>
      <c r="H43" s="366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963</v>
      </c>
      <c r="D44" s="175">
        <f>IF(H42=0,IF(D42-D43&gt;0,D42-D43+H43,0),IF(H42-H43&lt;0,H43-H42+D42,0))</f>
        <v>740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0">
        <f>C36+C38+C42</f>
        <v>1478</v>
      </c>
      <c r="D45" s="361">
        <f>D36+D38+D42</f>
        <v>1320</v>
      </c>
      <c r="E45" s="177" t="s">
        <v>398</v>
      </c>
      <c r="F45" s="179" t="s">
        <v>399</v>
      </c>
      <c r="G45" s="360">
        <f>G42+G36</f>
        <v>1478</v>
      </c>
      <c r="H45" s="361">
        <f>H42+H36</f>
        <v>1320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 t="str">
        <f>pdeReportingDate</f>
        <v>22.04.2025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Прайм лизинг ЕООД - Боряна Николова и Васил Джерахов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5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8" zoomScaleNormal="100" zoomScaleSheetLayoutView="80" workbookViewId="0">
      <selection activeCell="D41" sqref="D41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ФИНАНСОВИ АКТИВИ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203622237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-63</v>
      </c>
      <c r="D12" s="107">
        <v>-30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/>
      <c r="D14" s="107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>
        <v>584</v>
      </c>
      <c r="D17" s="107">
        <v>157</v>
      </c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f>1769-2441</f>
        <v>-672</v>
      </c>
      <c r="D20" s="107">
        <f>305-1533</f>
        <v>-1228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1">
        <f>SUM(C11:C20)</f>
        <v>-151</v>
      </c>
      <c r="D21" s="382">
        <f>SUM(D11:D20)</f>
        <v>-1101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>
        <v>257</v>
      </c>
      <c r="D30" s="107">
        <v>637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>
        <f>4595-2440</f>
        <v>2155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1">
        <f>SUM(C23:C32)</f>
        <v>257</v>
      </c>
      <c r="D33" s="382">
        <f>SUM(D23:D32)</f>
        <v>2792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79"/>
      <c r="D34" s="380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692</v>
      </c>
      <c r="D37" s="107"/>
    </row>
    <row r="38" spans="1:13">
      <c r="A38" s="184" t="s">
        <v>455</v>
      </c>
      <c r="B38" s="95" t="s">
        <v>456</v>
      </c>
      <c r="C38" s="108">
        <v>-821</v>
      </c>
      <c r="D38" s="107">
        <v>-1413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-256</v>
      </c>
      <c r="D40" s="107">
        <v>-275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3">
        <f>SUM(C35:C42)</f>
        <v>-385</v>
      </c>
      <c r="D43" s="384">
        <f>SUM(D35:D42)</f>
        <v>-1688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-279</v>
      </c>
      <c r="D44" s="213">
        <f>D43+D33+D21</f>
        <v>3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341</v>
      </c>
      <c r="D45" s="215">
        <v>430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62</v>
      </c>
      <c r="D46" s="217">
        <f>D45+D44</f>
        <v>433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 t="str">
        <f>pdeReportingDate</f>
        <v>22.04.2025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Прайм лизинг ЕООД - Боряна Николова и Васил Джерахов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5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5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5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5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9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ФИНАНСОВИ АКТИВИ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203622237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8">
        <f>'1-Баланс'!H18</f>
        <v>1100</v>
      </c>
      <c r="D13" s="318">
        <f>'1-Баланс'!H20</f>
        <v>0</v>
      </c>
      <c r="E13" s="318">
        <f>'1-Баланс'!H21</f>
        <v>0</v>
      </c>
      <c r="F13" s="318">
        <f>'1-Баланс'!H23</f>
        <v>0</v>
      </c>
      <c r="G13" s="318">
        <f>'1-Баланс'!H24</f>
        <v>0</v>
      </c>
      <c r="H13" s="319">
        <v>110</v>
      </c>
      <c r="I13" s="318">
        <f>'1-Баланс'!H29+'1-Баланс'!H32</f>
        <v>18912</v>
      </c>
      <c r="J13" s="318">
        <f>'1-Баланс'!H30+'1-Баланс'!H33</f>
        <v>0</v>
      </c>
      <c r="K13" s="319"/>
      <c r="L13" s="318">
        <f>SUM(C13:K13)</f>
        <v>20122</v>
      </c>
      <c r="M13" s="320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8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8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8">
        <f>C13+C14</f>
        <v>1100</v>
      </c>
      <c r="D17" s="318">
        <f t="shared" ref="D17:M17" si="2">D13+D14</f>
        <v>0</v>
      </c>
      <c r="E17" s="318">
        <f t="shared" si="2"/>
        <v>0</v>
      </c>
      <c r="F17" s="318">
        <f t="shared" si="2"/>
        <v>0</v>
      </c>
      <c r="G17" s="318">
        <f t="shared" si="2"/>
        <v>0</v>
      </c>
      <c r="H17" s="318">
        <f t="shared" si="2"/>
        <v>110</v>
      </c>
      <c r="I17" s="318">
        <f t="shared" si="2"/>
        <v>18912</v>
      </c>
      <c r="J17" s="318">
        <f t="shared" si="2"/>
        <v>0</v>
      </c>
      <c r="K17" s="318">
        <f t="shared" si="2"/>
        <v>0</v>
      </c>
      <c r="L17" s="318">
        <f t="shared" si="1"/>
        <v>20122</v>
      </c>
      <c r="M17" s="320">
        <f t="shared" si="2"/>
        <v>0</v>
      </c>
    </row>
    <row r="18" spans="1:14">
      <c r="A18" s="287" t="s">
        <v>509</v>
      </c>
      <c r="B18" s="288" t="s">
        <v>510</v>
      </c>
      <c r="C18" s="378"/>
      <c r="D18" s="378"/>
      <c r="E18" s="378"/>
      <c r="F18" s="378"/>
      <c r="G18" s="378"/>
      <c r="H18" s="378"/>
      <c r="I18" s="318">
        <f>+'1-Баланс'!G32</f>
        <v>963</v>
      </c>
      <c r="J18" s="318">
        <f>+'1-Баланс'!G33</f>
        <v>0</v>
      </c>
      <c r="K18" s="319"/>
      <c r="L18" s="318">
        <f t="shared" si="1"/>
        <v>963</v>
      </c>
      <c r="M18" s="366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8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8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8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8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8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8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8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8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8">
        <f t="shared" si="1"/>
        <v>0</v>
      </c>
      <c r="M30" s="223"/>
    </row>
    <row r="31" spans="1:14">
      <c r="A31" s="287" t="s">
        <v>533</v>
      </c>
      <c r="B31" s="288" t="s">
        <v>534</v>
      </c>
      <c r="C31" s="318">
        <f>C19+C22+C23+C26+C30+C29+C17+C18</f>
        <v>1100</v>
      </c>
      <c r="D31" s="318">
        <f t="shared" ref="D31:M31" si="6">D19+D22+D23+D26+D30+D29+D17+D18</f>
        <v>0</v>
      </c>
      <c r="E31" s="318">
        <f t="shared" si="6"/>
        <v>0</v>
      </c>
      <c r="F31" s="318">
        <f t="shared" si="6"/>
        <v>0</v>
      </c>
      <c r="G31" s="318">
        <f t="shared" si="6"/>
        <v>0</v>
      </c>
      <c r="H31" s="318">
        <f t="shared" si="6"/>
        <v>110</v>
      </c>
      <c r="I31" s="318">
        <f t="shared" si="6"/>
        <v>19875</v>
      </c>
      <c r="J31" s="318">
        <f t="shared" si="6"/>
        <v>0</v>
      </c>
      <c r="K31" s="318">
        <f t="shared" si="6"/>
        <v>0</v>
      </c>
      <c r="L31" s="318">
        <f t="shared" si="1"/>
        <v>21085</v>
      </c>
      <c r="M31" s="320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8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7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1">
        <f t="shared" ref="C34:K34" si="7">C31+C32+C33</f>
        <v>1100</v>
      </c>
      <c r="D34" s="321">
        <f t="shared" si="7"/>
        <v>0</v>
      </c>
      <c r="E34" s="321">
        <f t="shared" si="7"/>
        <v>0</v>
      </c>
      <c r="F34" s="321">
        <f t="shared" si="7"/>
        <v>0</v>
      </c>
      <c r="G34" s="321">
        <f t="shared" si="7"/>
        <v>0</v>
      </c>
      <c r="H34" s="321">
        <f t="shared" si="7"/>
        <v>110</v>
      </c>
      <c r="I34" s="321">
        <f t="shared" si="7"/>
        <v>19875</v>
      </c>
      <c r="J34" s="321">
        <f t="shared" si="7"/>
        <v>0</v>
      </c>
      <c r="K34" s="321">
        <f t="shared" si="7"/>
        <v>0</v>
      </c>
      <c r="L34" s="321">
        <f t="shared" si="1"/>
        <v>21085</v>
      </c>
      <c r="M34" s="322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 t="str">
        <f>pdeReportingDate</f>
        <v>22.04.2025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Прайм лизинг ЕООД - Боряна Николова и Васил Джерахов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5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5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5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5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B27" sqref="B2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ФИНАНСОВИ АКТИВИ АД</v>
      </c>
      <c r="B3" s="39"/>
      <c r="C3" s="16"/>
      <c r="D3" s="19"/>
    </row>
    <row r="4" spans="1:7">
      <c r="A4" s="51" t="str">
        <f>CONCATENATE("ЕИК по БУЛСТАТ: ", pdeBulstat)</f>
        <v>ЕИК по БУЛСТАТ: 203622237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399" t="s">
        <v>930</v>
      </c>
      <c r="B12" s="400"/>
      <c r="C12" s="65"/>
      <c r="D12" s="65">
        <v>100</v>
      </c>
      <c r="E12" s="65"/>
      <c r="F12" s="226">
        <f>C12-E12</f>
        <v>0</v>
      </c>
      <c r="G12" s="420"/>
    </row>
    <row r="13" spans="1:7">
      <c r="A13" s="399">
        <v>2</v>
      </c>
      <c r="B13" s="400"/>
      <c r="C13" s="65"/>
      <c r="D13" s="65"/>
      <c r="E13" s="65"/>
      <c r="F13" s="226">
        <f t="shared" ref="F13:F26" si="0">C13-E13</f>
        <v>0</v>
      </c>
    </row>
    <row r="14" spans="1:7">
      <c r="A14" s="399">
        <v>3</v>
      </c>
      <c r="B14" s="400"/>
      <c r="C14" s="65"/>
      <c r="D14" s="65"/>
      <c r="E14" s="65"/>
      <c r="F14" s="226">
        <f t="shared" si="0"/>
        <v>0</v>
      </c>
    </row>
    <row r="15" spans="1:7">
      <c r="A15" s="399">
        <v>4</v>
      </c>
      <c r="B15" s="400"/>
      <c r="C15" s="65"/>
      <c r="D15" s="65"/>
      <c r="E15" s="65"/>
      <c r="F15" s="226">
        <f t="shared" si="0"/>
        <v>0</v>
      </c>
    </row>
    <row r="16" spans="1:7">
      <c r="A16" s="399">
        <v>5</v>
      </c>
      <c r="B16" s="400"/>
      <c r="C16" s="65"/>
      <c r="D16" s="65"/>
      <c r="E16" s="65"/>
      <c r="F16" s="226">
        <f t="shared" si="0"/>
        <v>0</v>
      </c>
    </row>
    <row r="17" spans="1:8">
      <c r="A17" s="399">
        <v>6</v>
      </c>
      <c r="B17" s="400"/>
      <c r="C17" s="65"/>
      <c r="D17" s="65"/>
      <c r="E17" s="65"/>
      <c r="F17" s="226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6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6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6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6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6">
        <f t="shared" si="0"/>
        <v>0</v>
      </c>
      <c r="G22" s="420"/>
    </row>
    <row r="23" spans="1:8">
      <c r="A23" s="399">
        <v>12</v>
      </c>
      <c r="B23" s="400"/>
      <c r="C23" s="65"/>
      <c r="D23" s="65"/>
      <c r="E23" s="65"/>
      <c r="F23" s="226">
        <f t="shared" si="0"/>
        <v>0</v>
      </c>
      <c r="H23" s="420"/>
    </row>
    <row r="24" spans="1:8">
      <c r="A24" s="399">
        <v>13</v>
      </c>
      <c r="B24" s="400"/>
      <c r="C24" s="65"/>
      <c r="D24" s="65"/>
      <c r="E24" s="65"/>
      <c r="F24" s="226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6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399">
        <v>1</v>
      </c>
      <c r="B29" s="400"/>
      <c r="C29" s="65"/>
      <c r="D29" s="65"/>
      <c r="E29" s="65"/>
      <c r="F29" s="226">
        <f>C29-E29</f>
        <v>0</v>
      </c>
    </row>
    <row r="30" spans="1:8">
      <c r="A30" s="399">
        <v>2</v>
      </c>
      <c r="B30" s="400"/>
      <c r="C30" s="65"/>
      <c r="D30" s="65"/>
      <c r="E30" s="65"/>
      <c r="F30" s="226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6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6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6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6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6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6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6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6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6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6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6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6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399">
        <v>1</v>
      </c>
      <c r="B46" s="400"/>
      <c r="C46" s="65"/>
      <c r="D46" s="65"/>
      <c r="E46" s="65"/>
      <c r="F46" s="226">
        <f>C46-E46</f>
        <v>0</v>
      </c>
    </row>
    <row r="47" spans="1:6">
      <c r="A47" s="399">
        <v>2</v>
      </c>
      <c r="B47" s="400"/>
      <c r="C47" s="65"/>
      <c r="D47" s="65"/>
      <c r="E47" s="65"/>
      <c r="F47" s="226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6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6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6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6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6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6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6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6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6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6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6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6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399">
        <v>1</v>
      </c>
      <c r="B63" s="400"/>
      <c r="C63" s="65"/>
      <c r="D63" s="65"/>
      <c r="E63" s="65"/>
      <c r="F63" s="226">
        <f>C63-E63</f>
        <v>0</v>
      </c>
    </row>
    <row r="64" spans="1:6">
      <c r="A64" s="399">
        <v>2</v>
      </c>
      <c r="B64" s="400"/>
      <c r="C64" s="65"/>
      <c r="D64" s="65"/>
      <c r="E64" s="65"/>
      <c r="F64" s="226">
        <f t="shared" ref="F64:F77" si="3">C64-E64</f>
        <v>0</v>
      </c>
    </row>
    <row r="65" spans="1:6">
      <c r="A65" s="399">
        <v>3</v>
      </c>
      <c r="B65" s="400"/>
      <c r="C65" s="65"/>
      <c r="D65" s="65"/>
      <c r="E65" s="65"/>
      <c r="F65" s="226">
        <f t="shared" si="3"/>
        <v>0</v>
      </c>
    </row>
    <row r="66" spans="1:6">
      <c r="A66" s="399">
        <v>4</v>
      </c>
      <c r="B66" s="400"/>
      <c r="C66" s="65"/>
      <c r="D66" s="65"/>
      <c r="E66" s="65"/>
      <c r="F66" s="226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6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6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6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6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6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6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6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6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6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6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399">
        <v>1</v>
      </c>
      <c r="B82" s="400"/>
      <c r="C82" s="65"/>
      <c r="D82" s="65"/>
      <c r="E82" s="65"/>
      <c r="F82" s="226">
        <f>C82-E82</f>
        <v>0</v>
      </c>
    </row>
    <row r="83" spans="1:6">
      <c r="A83" s="399">
        <v>2</v>
      </c>
      <c r="B83" s="400"/>
      <c r="C83" s="65"/>
      <c r="D83" s="65"/>
      <c r="E83" s="65"/>
      <c r="F83" s="226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6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6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6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6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6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6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6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6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6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6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6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6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399">
        <v>1</v>
      </c>
      <c r="B99" s="400"/>
      <c r="C99" s="65"/>
      <c r="D99" s="65"/>
      <c r="E99" s="65"/>
      <c r="F99" s="226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6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6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6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6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6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6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6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6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6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6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6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6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6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399">
        <v>1</v>
      </c>
      <c r="B116" s="400"/>
      <c r="C116" s="65"/>
      <c r="D116" s="65"/>
      <c r="E116" s="65"/>
      <c r="F116" s="226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6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6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6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6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6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6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6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6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6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6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6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6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6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399">
        <v>1</v>
      </c>
      <c r="B133" s="400"/>
      <c r="C133" s="65"/>
      <c r="D133" s="65"/>
      <c r="E133" s="65"/>
      <c r="F133" s="226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6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6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6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6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6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6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6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6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6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6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6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6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6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 t="str">
        <f>pdeReportingDate</f>
        <v>22.04.2025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Прайм лизинг ЕООД - Боряна Николова и Васил Джерахов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5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5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5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5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5" t="s">
        <v>788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75">
      <c r="A2" s="386" t="str">
        <f>CONCATENATE("на информацията, въведена в справките на ",UPPER(pdeName))</f>
        <v>на информацията, въведена в справките на ФИНАНСОВИ АКТИВИ АД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75">
      <c r="A3" s="386" t="str">
        <f>CONCATENATE("за периода от ",TEXT(startDate,"dd.mm.yyyy г.")," до ",TEXT(endDate,"dd.mm.yyyy г."))</f>
        <v>за периода от 01.01.2025 до 31.03.2025</v>
      </c>
      <c r="B3" s="247"/>
      <c r="C3" s="247"/>
      <c r="D3" s="247"/>
      <c r="E3" s="247"/>
      <c r="F3" s="247"/>
      <c r="G3" s="247"/>
      <c r="H3" s="247"/>
      <c r="I3" s="247"/>
      <c r="J3" s="388"/>
    </row>
    <row r="5" spans="1:10" ht="25.5" customHeight="1">
      <c r="A5" s="391" t="s">
        <v>789</v>
      </c>
      <c r="B5" s="392" t="s">
        <v>790</v>
      </c>
      <c r="C5" s="393" t="s">
        <v>791</v>
      </c>
      <c r="D5" s="394" t="s">
        <v>792</v>
      </c>
      <c r="E5" s="393" t="s">
        <v>793</v>
      </c>
      <c r="F5" s="392" t="s">
        <v>794</v>
      </c>
      <c r="G5" s="391" t="s">
        <v>795</v>
      </c>
    </row>
    <row r="6" spans="1:10" ht="18.75" customHeight="1">
      <c r="A6" s="396" t="s">
        <v>796</v>
      </c>
      <c r="B6" s="389" t="s">
        <v>797</v>
      </c>
      <c r="C6" s="395">
        <f>'1-Баланс'!C95</f>
        <v>71360</v>
      </c>
      <c r="D6" s="423">
        <f t="shared" ref="D6:D15" si="0">C6-E6</f>
        <v>0</v>
      </c>
      <c r="E6" s="395">
        <f>'1-Баланс'!G95</f>
        <v>71360</v>
      </c>
      <c r="F6" s="390" t="s">
        <v>798</v>
      </c>
      <c r="G6" s="396" t="s">
        <v>796</v>
      </c>
    </row>
    <row r="7" spans="1:10" ht="18.75" customHeight="1">
      <c r="A7" s="396" t="s">
        <v>796</v>
      </c>
      <c r="B7" s="389" t="s">
        <v>799</v>
      </c>
      <c r="C7" s="395">
        <f>'1-Баланс'!G37</f>
        <v>21085</v>
      </c>
      <c r="D7" s="423">
        <f t="shared" si="0"/>
        <v>19985</v>
      </c>
      <c r="E7" s="395">
        <f>'1-Баланс'!G18</f>
        <v>1100</v>
      </c>
      <c r="F7" s="390" t="s">
        <v>483</v>
      </c>
      <c r="G7" s="396" t="s">
        <v>796</v>
      </c>
    </row>
    <row r="8" spans="1:10" ht="18.75" customHeight="1">
      <c r="A8" s="396" t="s">
        <v>796</v>
      </c>
      <c r="B8" s="389" t="s">
        <v>800</v>
      </c>
      <c r="C8" s="395">
        <f>ABS('1-Баланс'!G32)-ABS('1-Баланс'!G33)</f>
        <v>963</v>
      </c>
      <c r="D8" s="423">
        <f t="shared" si="0"/>
        <v>0</v>
      </c>
      <c r="E8" s="395">
        <f>ABS('2-Отчет за доходите'!C44)-ABS('2-Отчет за доходите'!G44)</f>
        <v>963</v>
      </c>
      <c r="F8" s="390" t="s">
        <v>801</v>
      </c>
      <c r="G8" s="397" t="s">
        <v>802</v>
      </c>
    </row>
    <row r="9" spans="1:10" ht="18.75" customHeight="1">
      <c r="A9" s="396" t="s">
        <v>796</v>
      </c>
      <c r="B9" s="389" t="s">
        <v>803</v>
      </c>
      <c r="C9" s="395">
        <f>'1-Баланс'!D92</f>
        <v>341</v>
      </c>
      <c r="D9" s="423">
        <f t="shared" si="0"/>
        <v>0</v>
      </c>
      <c r="E9" s="395">
        <f>'3-Отчет за паричния поток'!C45</f>
        <v>341</v>
      </c>
      <c r="F9" s="390" t="s">
        <v>804</v>
      </c>
      <c r="G9" s="397" t="s">
        <v>805</v>
      </c>
    </row>
    <row r="10" spans="1:10" ht="18.75" customHeight="1">
      <c r="A10" s="396" t="s">
        <v>796</v>
      </c>
      <c r="B10" s="389" t="s">
        <v>806</v>
      </c>
      <c r="C10" s="395">
        <f>'1-Баланс'!C92</f>
        <v>62</v>
      </c>
      <c r="D10" s="423">
        <f t="shared" si="0"/>
        <v>0</v>
      </c>
      <c r="E10" s="395">
        <f>'3-Отчет за паричния поток'!C46</f>
        <v>62</v>
      </c>
      <c r="F10" s="390" t="s">
        <v>807</v>
      </c>
      <c r="G10" s="397" t="s">
        <v>805</v>
      </c>
    </row>
    <row r="11" spans="1:10" ht="18.75" customHeight="1">
      <c r="A11" s="396" t="s">
        <v>796</v>
      </c>
      <c r="B11" s="389" t="s">
        <v>799</v>
      </c>
      <c r="C11" s="395">
        <f>'1-Баланс'!G37</f>
        <v>21085</v>
      </c>
      <c r="D11" s="423">
        <f t="shared" si="0"/>
        <v>0</v>
      </c>
      <c r="E11" s="395">
        <f>'4-Отчет за собствения капитал'!L34</f>
        <v>21085</v>
      </c>
      <c r="F11" s="390" t="s">
        <v>808</v>
      </c>
      <c r="G11" s="397" t="s">
        <v>809</v>
      </c>
    </row>
    <row r="12" spans="1:10" ht="18.75" customHeight="1">
      <c r="A12" s="396" t="s">
        <v>796</v>
      </c>
      <c r="B12" s="389" t="s">
        <v>810</v>
      </c>
      <c r="C12" s="395">
        <f>'1-Баланс'!C36</f>
        <v>0</v>
      </c>
      <c r="D12" s="423">
        <f t="shared" si="0"/>
        <v>0</v>
      </c>
      <c r="E12" s="395">
        <f>'Справка 5'!C27+'Справка 5'!C97</f>
        <v>0</v>
      </c>
      <c r="F12" s="390" t="s">
        <v>811</v>
      </c>
      <c r="G12" s="397" t="s">
        <v>812</v>
      </c>
    </row>
    <row r="13" spans="1:10" ht="18.75" customHeight="1">
      <c r="A13" s="396" t="s">
        <v>796</v>
      </c>
      <c r="B13" s="389" t="s">
        <v>813</v>
      </c>
      <c r="C13" s="395">
        <f>'1-Баланс'!C37</f>
        <v>0</v>
      </c>
      <c r="D13" s="423">
        <f t="shared" si="0"/>
        <v>0</v>
      </c>
      <c r="E13" s="395">
        <f>'Справка 5'!C44+'Справка 5'!C114</f>
        <v>0</v>
      </c>
      <c r="F13" s="390" t="s">
        <v>814</v>
      </c>
      <c r="G13" s="397" t="s">
        <v>812</v>
      </c>
    </row>
    <row r="14" spans="1:10" ht="18.75" customHeight="1">
      <c r="A14" s="396" t="s">
        <v>796</v>
      </c>
      <c r="B14" s="389" t="s">
        <v>815</v>
      </c>
      <c r="C14" s="395">
        <f>'1-Баланс'!C38</f>
        <v>0</v>
      </c>
      <c r="D14" s="423">
        <f t="shared" si="0"/>
        <v>0</v>
      </c>
      <c r="E14" s="395">
        <f>'Справка 5'!C61+'Справка 5'!C131</f>
        <v>0</v>
      </c>
      <c r="F14" s="390" t="s">
        <v>816</v>
      </c>
      <c r="G14" s="397" t="s">
        <v>812</v>
      </c>
    </row>
    <row r="15" spans="1:10" ht="18.75" customHeight="1">
      <c r="A15" s="396" t="s">
        <v>796</v>
      </c>
      <c r="B15" s="389" t="s">
        <v>817</v>
      </c>
      <c r="C15" s="395">
        <f>'1-Баланс'!C39</f>
        <v>0</v>
      </c>
      <c r="D15" s="423">
        <f t="shared" si="0"/>
        <v>0</v>
      </c>
      <c r="E15" s="395">
        <f>'Справка 5'!C148+'Справка 5'!C78</f>
        <v>0</v>
      </c>
      <c r="F15" s="390" t="s">
        <v>818</v>
      </c>
      <c r="G15" s="397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3" t="s">
        <v>819</v>
      </c>
      <c r="B1" s="323" t="s">
        <v>820</v>
      </c>
      <c r="C1" s="323" t="s">
        <v>821</v>
      </c>
      <c r="D1" s="323" t="s">
        <v>822</v>
      </c>
    </row>
    <row r="2" spans="1:6" ht="24" customHeight="1">
      <c r="A2" s="373" t="s">
        <v>823</v>
      </c>
      <c r="B2" s="371"/>
      <c r="C2" s="371"/>
      <c r="D2" s="372"/>
    </row>
    <row r="3" spans="1:6" ht="31.5">
      <c r="A3" s="326">
        <v>1</v>
      </c>
      <c r="B3" s="324" t="s">
        <v>824</v>
      </c>
      <c r="C3" s="325" t="s">
        <v>825</v>
      </c>
      <c r="D3" s="370" t="e">
        <f>(ABS('1-Баланс'!G32)-ABS('1-Баланс'!G33))/'2-Отчет за доходите'!G16</f>
        <v>#DIV/0!</v>
      </c>
      <c r="E3" s="420"/>
    </row>
    <row r="4" spans="1:6" ht="31.5">
      <c r="A4" s="326">
        <v>2</v>
      </c>
      <c r="B4" s="324" t="s">
        <v>826</v>
      </c>
      <c r="C4" s="325" t="s">
        <v>827</v>
      </c>
      <c r="D4" s="370">
        <f>(ABS('1-Баланс'!G32)-ABS('1-Баланс'!G33))/'1-Баланс'!G37</f>
        <v>4.5672278871235476E-2</v>
      </c>
    </row>
    <row r="5" spans="1:6" ht="31.5">
      <c r="A5" s="326">
        <v>3</v>
      </c>
      <c r="B5" s="324" t="s">
        <v>828</v>
      </c>
      <c r="C5" s="325" t="s">
        <v>829</v>
      </c>
      <c r="D5" s="370">
        <f>(ABS('1-Баланс'!G32)-ABS('1-Баланс'!G33))/('1-Баланс'!G56+'1-Баланс'!G79)</f>
        <v>1.9154649428145203E-2</v>
      </c>
    </row>
    <row r="6" spans="1:6" ht="31.5">
      <c r="A6" s="326">
        <v>4</v>
      </c>
      <c r="B6" s="324" t="s">
        <v>830</v>
      </c>
      <c r="C6" s="325" t="s">
        <v>831</v>
      </c>
      <c r="D6" s="370">
        <f>(ABS('1-Баланс'!G32)-ABS('1-Баланс'!G33))/('1-Баланс'!C95)</f>
        <v>1.3494955156950672E-2</v>
      </c>
    </row>
    <row r="7" spans="1:6" ht="24" customHeight="1">
      <c r="A7" s="373" t="s">
        <v>832</v>
      </c>
      <c r="B7" s="371"/>
      <c r="C7" s="371"/>
      <c r="D7" s="372"/>
    </row>
    <row r="8" spans="1:6" ht="31.5">
      <c r="A8" s="326">
        <v>5</v>
      </c>
      <c r="B8" s="324" t="s">
        <v>833</v>
      </c>
      <c r="C8" s="325" t="s">
        <v>834</v>
      </c>
      <c r="D8" s="369">
        <f>'2-Отчет за доходите'!G36/'2-Отчет за доходите'!C36</f>
        <v>2.8699029126213591</v>
      </c>
      <c r="F8" s="420"/>
    </row>
    <row r="9" spans="1:6" ht="24" customHeight="1">
      <c r="A9" s="373" t="s">
        <v>835</v>
      </c>
      <c r="B9" s="371"/>
      <c r="C9" s="371"/>
      <c r="D9" s="372"/>
    </row>
    <row r="10" spans="1:6" ht="31.5">
      <c r="A10" s="326">
        <v>6</v>
      </c>
      <c r="B10" s="324" t="s">
        <v>836</v>
      </c>
      <c r="C10" s="325" t="s">
        <v>837</v>
      </c>
      <c r="D10" s="369">
        <f>'1-Баланс'!C94/'1-Баланс'!G79</f>
        <v>3.7925578350065474</v>
      </c>
    </row>
    <row r="11" spans="1:6" ht="63">
      <c r="A11" s="326">
        <v>7</v>
      </c>
      <c r="B11" s="324" t="s">
        <v>838</v>
      </c>
      <c r="C11" s="325" t="s">
        <v>839</v>
      </c>
      <c r="D11" s="369">
        <f>('1-Баланс'!C76+'1-Баланс'!C85+'1-Баланс'!C92)/'1-Баланс'!G79</f>
        <v>3.7925578350065474</v>
      </c>
    </row>
    <row r="12" spans="1:6" ht="47.25">
      <c r="A12" s="326">
        <v>8</v>
      </c>
      <c r="B12" s="324" t="s">
        <v>840</v>
      </c>
      <c r="C12" s="325" t="s">
        <v>841</v>
      </c>
      <c r="D12" s="369">
        <f>('1-Баланс'!C85+'1-Баланс'!C92)/'1-Баланс'!G79</f>
        <v>2.962680052378874E-2</v>
      </c>
    </row>
    <row r="13" spans="1:6" ht="31.5">
      <c r="A13" s="326">
        <v>9</v>
      </c>
      <c r="B13" s="324" t="s">
        <v>842</v>
      </c>
      <c r="C13" s="325" t="s">
        <v>843</v>
      </c>
      <c r="D13" s="369">
        <f>'1-Баланс'!C92/'1-Баланс'!G79</f>
        <v>3.3828022697512004E-3</v>
      </c>
      <c r="F13" s="420"/>
    </row>
    <row r="14" spans="1:6" ht="24" customHeight="1">
      <c r="A14" s="373" t="s">
        <v>844</v>
      </c>
      <c r="B14" s="371"/>
      <c r="C14" s="371"/>
      <c r="D14" s="372"/>
    </row>
    <row r="15" spans="1:6" ht="31.5">
      <c r="A15" s="326">
        <v>10</v>
      </c>
      <c r="B15" s="324" t="s">
        <v>845</v>
      </c>
      <c r="C15" s="325" t="s">
        <v>846</v>
      </c>
      <c r="D15" s="369" t="e">
        <f>'2-Отчет за доходите'!G16/('1-Баланс'!C20+'1-Баланс'!C21+'1-Баланс'!C22+'1-Баланс'!C28+'1-Баланс'!C65)</f>
        <v>#DIV/0!</v>
      </c>
    </row>
    <row r="16" spans="1:6" ht="31.5">
      <c r="A16" s="375">
        <v>11</v>
      </c>
      <c r="B16" s="324" t="s">
        <v>844</v>
      </c>
      <c r="C16" s="325" t="s">
        <v>847</v>
      </c>
      <c r="D16" s="376">
        <f>'2-Отчет за доходите'!G16/('1-Баланс'!C95)</f>
        <v>0</v>
      </c>
    </row>
    <row r="17" spans="1:5" ht="24" customHeight="1">
      <c r="A17" s="373" t="s">
        <v>848</v>
      </c>
      <c r="B17" s="371"/>
      <c r="C17" s="371"/>
      <c r="D17" s="372"/>
    </row>
    <row r="18" spans="1:5" ht="31.5">
      <c r="A18" s="326">
        <v>12</v>
      </c>
      <c r="B18" s="324" t="s">
        <v>849</v>
      </c>
      <c r="C18" s="325" t="s">
        <v>850</v>
      </c>
      <c r="D18" s="369">
        <f>'1-Баланс'!G56/('1-Баланс'!G37+'1-Баланс'!G56)</f>
        <v>0.60240986574143918</v>
      </c>
    </row>
    <row r="19" spans="1:5" ht="31.5">
      <c r="A19" s="326">
        <v>13</v>
      </c>
      <c r="B19" s="324" t="s">
        <v>851</v>
      </c>
      <c r="C19" s="325" t="s">
        <v>852</v>
      </c>
      <c r="D19" s="369">
        <f>D4/D5</f>
        <v>2.384396490396016</v>
      </c>
    </row>
    <row r="20" spans="1:5" ht="31.5">
      <c r="A20" s="326">
        <v>14</v>
      </c>
      <c r="B20" s="324" t="s">
        <v>853</v>
      </c>
      <c r="C20" s="325" t="s">
        <v>854</v>
      </c>
      <c r="D20" s="369">
        <f>D6/D5</f>
        <v>0.70452634529147973</v>
      </c>
    </row>
    <row r="21" spans="1:5" ht="38.25" customHeight="1">
      <c r="A21" s="326">
        <v>15</v>
      </c>
      <c r="B21" s="324" t="s">
        <v>855</v>
      </c>
      <c r="C21" s="325" t="s">
        <v>856</v>
      </c>
      <c r="D21" s="398">
        <f>'2-Отчет за доходите'!C37+'2-Отчет за доходите'!C25</f>
        <v>1416</v>
      </c>
      <c r="E21" s="417"/>
    </row>
    <row r="22" spans="1:5" ht="47.25">
      <c r="A22" s="326">
        <v>16</v>
      </c>
      <c r="B22" s="324" t="s">
        <v>857</v>
      </c>
      <c r="C22" s="325" t="s">
        <v>858</v>
      </c>
      <c r="D22" s="374">
        <f>D21/'1-Баланс'!G37</f>
        <v>6.7156746502252784E-2</v>
      </c>
    </row>
    <row r="23" spans="1:5" ht="31.5">
      <c r="A23" s="326">
        <v>17</v>
      </c>
      <c r="B23" s="324" t="s">
        <v>859</v>
      </c>
      <c r="C23" s="325" t="s">
        <v>860</v>
      </c>
      <c r="D23" s="374">
        <f>(D21+'2-Отчет за доходите'!C14)/'2-Отчет за доходите'!G31</f>
        <v>0.95805142083897155</v>
      </c>
    </row>
    <row r="24" spans="1:5" ht="31.5">
      <c r="A24" s="326">
        <v>18</v>
      </c>
      <c r="B24" s="324" t="s">
        <v>861</v>
      </c>
      <c r="C24" s="325" t="s">
        <v>862</v>
      </c>
      <c r="D24" s="374">
        <f>('1-Баланс'!G56+'1-Баланс'!G79)/(D21+'2-Отчет за доходите'!C14)</f>
        <v>35.504943502824858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ФИНАНСОВИ АКТИВИ АД</v>
      </c>
      <c r="B3" s="425" t="str">
        <f t="shared" ref="B3:B34" si="1">pdeBulstat</f>
        <v>203622237</v>
      </c>
      <c r="C3" s="429" t="str">
        <f t="shared" ref="C3:C34" si="2">endDate</f>
        <v>31.03.2025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ФИНАНСОВИ АКТИВИ АД</v>
      </c>
      <c r="B4" s="425" t="str">
        <f t="shared" si="1"/>
        <v>203622237</v>
      </c>
      <c r="C4" s="429" t="str">
        <f t="shared" si="2"/>
        <v>31.03.2025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ФИНАНСОВИ АКТИВИ АД</v>
      </c>
      <c r="B5" s="425" t="str">
        <f t="shared" si="1"/>
        <v>203622237</v>
      </c>
      <c r="C5" s="429" t="str">
        <f t="shared" si="2"/>
        <v>31.03.2025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ФИНАНСОВИ АКТИВИ АД</v>
      </c>
      <c r="B6" s="425" t="str">
        <f t="shared" si="1"/>
        <v>203622237</v>
      </c>
      <c r="C6" s="429" t="str">
        <f t="shared" si="2"/>
        <v>31.03.2025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ФИНАНСОВИ АКТИВИ АД</v>
      </c>
      <c r="B7" s="425" t="str">
        <f t="shared" si="1"/>
        <v>203622237</v>
      </c>
      <c r="C7" s="429" t="str">
        <f t="shared" si="2"/>
        <v>31.03.2025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ФИНАНСОВИ АКТИВИ АД</v>
      </c>
      <c r="B8" s="425" t="str">
        <f t="shared" si="1"/>
        <v>203622237</v>
      </c>
      <c r="C8" s="429" t="str">
        <f t="shared" si="2"/>
        <v>31.03.2025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ФИНАНСОВИ АКТИВИ АД</v>
      </c>
      <c r="B9" s="425" t="str">
        <f t="shared" si="1"/>
        <v>203622237</v>
      </c>
      <c r="C9" s="429" t="str">
        <f t="shared" si="2"/>
        <v>31.03.2025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ФИНАНСОВИ АКТИВИ АД</v>
      </c>
      <c r="B10" s="425" t="str">
        <f t="shared" si="1"/>
        <v>203622237</v>
      </c>
      <c r="C10" s="429" t="str">
        <f t="shared" si="2"/>
        <v>31.03.2025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ФИНАНСОВИ АКТИВИ АД</v>
      </c>
      <c r="B11" s="425" t="str">
        <f t="shared" si="1"/>
        <v>203622237</v>
      </c>
      <c r="C11" s="429" t="str">
        <f t="shared" si="2"/>
        <v>31.03.2025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ФИНАНСОВИ АКТИВИ АД</v>
      </c>
      <c r="B12" s="425" t="str">
        <f t="shared" si="1"/>
        <v>203622237</v>
      </c>
      <c r="C12" s="429" t="str">
        <f t="shared" si="2"/>
        <v>31.03.2025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ФИНАНСОВИ АКТИВИ АД</v>
      </c>
      <c r="B13" s="425" t="str">
        <f t="shared" si="1"/>
        <v>203622237</v>
      </c>
      <c r="C13" s="429" t="str">
        <f t="shared" si="2"/>
        <v>31.03.2025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ФИНАНСОВИ АКТИВИ АД</v>
      </c>
      <c r="B14" s="425" t="str">
        <f t="shared" si="1"/>
        <v>203622237</v>
      </c>
      <c r="C14" s="429" t="str">
        <f t="shared" si="2"/>
        <v>31.03.2025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ФИНАНСОВИ АКТИВИ АД</v>
      </c>
      <c r="B15" s="425" t="str">
        <f t="shared" si="1"/>
        <v>203622237</v>
      </c>
      <c r="C15" s="429" t="str">
        <f t="shared" si="2"/>
        <v>31.03.2025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ФИНАНСОВИ АКТИВИ АД</v>
      </c>
      <c r="B16" s="425" t="str">
        <f t="shared" si="1"/>
        <v>203622237</v>
      </c>
      <c r="C16" s="429" t="str">
        <f t="shared" si="2"/>
        <v>31.03.2025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ФИНАНСОВИ АКТИВИ АД</v>
      </c>
      <c r="B17" s="425" t="str">
        <f t="shared" si="1"/>
        <v>203622237</v>
      </c>
      <c r="C17" s="429" t="str">
        <f t="shared" si="2"/>
        <v>31.03.2025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ФИНАНСОВИ АКТИВИ АД</v>
      </c>
      <c r="B18" s="425" t="str">
        <f t="shared" si="1"/>
        <v>203622237</v>
      </c>
      <c r="C18" s="429" t="str">
        <f t="shared" si="2"/>
        <v>31.03.2025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ФИНАНСОВИ АКТИВИ АД</v>
      </c>
      <c r="B19" s="425" t="str">
        <f t="shared" si="1"/>
        <v>203622237</v>
      </c>
      <c r="C19" s="429" t="str">
        <f t="shared" si="2"/>
        <v>31.03.2025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ФИНАНСОВИ АКТИВИ АД</v>
      </c>
      <c r="B20" s="425" t="str">
        <f t="shared" si="1"/>
        <v>203622237</v>
      </c>
      <c r="C20" s="429" t="str">
        <f t="shared" si="2"/>
        <v>31.03.2025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ФИНАНСОВИ АКТИВИ АД</v>
      </c>
      <c r="B21" s="425" t="str">
        <f t="shared" si="1"/>
        <v>203622237</v>
      </c>
      <c r="C21" s="429" t="str">
        <f t="shared" si="2"/>
        <v>31.03.2025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ФИНАНСОВИ АКТИВИ АД</v>
      </c>
      <c r="B22" s="425" t="str">
        <f t="shared" si="1"/>
        <v>203622237</v>
      </c>
      <c r="C22" s="429" t="str">
        <f t="shared" si="2"/>
        <v>31.03.2025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0</v>
      </c>
    </row>
    <row r="23" spans="1:8">
      <c r="A23" s="425" t="str">
        <f t="shared" si="0"/>
        <v>ФИНАНСОВИ АКТИВИ АД</v>
      </c>
      <c r="B23" s="425" t="str">
        <f t="shared" si="1"/>
        <v>203622237</v>
      </c>
      <c r="C23" s="429" t="str">
        <f t="shared" si="2"/>
        <v>31.03.2025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ФИНАНСОВИ АКТИВИ АД</v>
      </c>
      <c r="B24" s="425" t="str">
        <f t="shared" si="1"/>
        <v>203622237</v>
      </c>
      <c r="C24" s="429" t="str">
        <f t="shared" si="2"/>
        <v>31.03.2025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ФИНАНСОВИ АКТИВИ АД</v>
      </c>
      <c r="B25" s="425" t="str">
        <f t="shared" si="1"/>
        <v>203622237</v>
      </c>
      <c r="C25" s="429" t="str">
        <f t="shared" si="2"/>
        <v>31.03.2025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ФИНАНСОВИ АКТИВИ АД</v>
      </c>
      <c r="B26" s="425" t="str">
        <f t="shared" si="1"/>
        <v>203622237</v>
      </c>
      <c r="C26" s="429" t="str">
        <f t="shared" si="2"/>
        <v>31.03.2025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ФИНАНСОВИ АКТИВИ АД</v>
      </c>
      <c r="B27" s="425" t="str">
        <f t="shared" si="1"/>
        <v>203622237</v>
      </c>
      <c r="C27" s="429" t="str">
        <f t="shared" si="2"/>
        <v>31.03.2025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252</v>
      </c>
    </row>
    <row r="28" spans="1:8">
      <c r="A28" s="425" t="str">
        <f t="shared" si="0"/>
        <v>ФИНАНСОВИ АКТИВИ АД</v>
      </c>
      <c r="B28" s="425" t="str">
        <f t="shared" si="1"/>
        <v>203622237</v>
      </c>
      <c r="C28" s="429" t="str">
        <f t="shared" si="2"/>
        <v>31.03.2025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ФИНАНСОВИ АКТИВИ АД</v>
      </c>
      <c r="B29" s="425" t="str">
        <f t="shared" si="1"/>
        <v>203622237</v>
      </c>
      <c r="C29" s="429" t="str">
        <f t="shared" si="2"/>
        <v>31.03.2025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252</v>
      </c>
    </row>
    <row r="30" spans="1:8">
      <c r="A30" s="425" t="str">
        <f t="shared" si="0"/>
        <v>ФИНАНСОВИ АКТИВИ АД</v>
      </c>
      <c r="B30" s="425" t="str">
        <f t="shared" si="1"/>
        <v>203622237</v>
      </c>
      <c r="C30" s="429" t="str">
        <f t="shared" si="2"/>
        <v>31.03.2025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ФИНАНСОВИ АКТИВИ АД</v>
      </c>
      <c r="B31" s="425" t="str">
        <f t="shared" si="1"/>
        <v>203622237</v>
      </c>
      <c r="C31" s="429" t="str">
        <f t="shared" si="2"/>
        <v>31.03.2025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ФИНАНСОВИ АКТИВИ АД</v>
      </c>
      <c r="B32" s="425" t="str">
        <f t="shared" si="1"/>
        <v>203622237</v>
      </c>
      <c r="C32" s="429" t="str">
        <f t="shared" si="2"/>
        <v>31.03.2025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ФИНАНСОВИ АКТИВИ АД</v>
      </c>
      <c r="B33" s="425" t="str">
        <f t="shared" si="1"/>
        <v>203622237</v>
      </c>
      <c r="C33" s="429" t="str">
        <f t="shared" si="2"/>
        <v>31.03.2025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252</v>
      </c>
    </row>
    <row r="34" spans="1:8">
      <c r="A34" s="425" t="str">
        <f t="shared" si="0"/>
        <v>ФИНАНСОВИ АКТИВИ АД</v>
      </c>
      <c r="B34" s="425" t="str">
        <f t="shared" si="1"/>
        <v>203622237</v>
      </c>
      <c r="C34" s="429" t="str">
        <f t="shared" si="2"/>
        <v>31.03.2025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ФИНАНСОВИ АКТИВИ АД</v>
      </c>
      <c r="B35" s="425" t="str">
        <f t="shared" ref="B35:B66" si="4">pdeBulstat</f>
        <v>203622237</v>
      </c>
      <c r="C35" s="429" t="str">
        <f t="shared" ref="C35:C66" si="5">endDate</f>
        <v>31.03.2025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1598</v>
      </c>
    </row>
    <row r="36" spans="1:8">
      <c r="A36" s="425" t="str">
        <f t="shared" si="3"/>
        <v>ФИНАНСОВИ АКТИВИ АД</v>
      </c>
      <c r="B36" s="425" t="str">
        <f t="shared" si="4"/>
        <v>203622237</v>
      </c>
      <c r="C36" s="429" t="str">
        <f t="shared" si="5"/>
        <v>31.03.2025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ФИНАНСОВИ АКТИВИ АД</v>
      </c>
      <c r="B37" s="425" t="str">
        <f t="shared" si="4"/>
        <v>203622237</v>
      </c>
      <c r="C37" s="429" t="str">
        <f t="shared" si="5"/>
        <v>31.03.2025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ФИНАНСОВИ АКТИВИ АД</v>
      </c>
      <c r="B38" s="425" t="str">
        <f t="shared" si="4"/>
        <v>203622237</v>
      </c>
      <c r="C38" s="429" t="str">
        <f t="shared" si="5"/>
        <v>31.03.2025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1598</v>
      </c>
    </row>
    <row r="39" spans="1:8">
      <c r="A39" s="425" t="str">
        <f t="shared" si="3"/>
        <v>ФИНАНСОВИ АКТИВИ АД</v>
      </c>
      <c r="B39" s="425" t="str">
        <f t="shared" si="4"/>
        <v>203622237</v>
      </c>
      <c r="C39" s="429" t="str">
        <f t="shared" si="5"/>
        <v>31.03.2025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ФИНАНСОВИ АКТИВИ АД</v>
      </c>
      <c r="B40" s="425" t="str">
        <f t="shared" si="4"/>
        <v>203622237</v>
      </c>
      <c r="C40" s="429" t="str">
        <f t="shared" si="5"/>
        <v>31.03.2025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ФИНАНСОВИ АКТИВИ АД</v>
      </c>
      <c r="B41" s="425" t="str">
        <f t="shared" si="4"/>
        <v>203622237</v>
      </c>
      <c r="C41" s="429" t="str">
        <f t="shared" si="5"/>
        <v>31.03.2025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1850</v>
      </c>
    </row>
    <row r="42" spans="1:8">
      <c r="A42" s="425" t="str">
        <f t="shared" si="3"/>
        <v>ФИНАНСОВИ АКТИВИ АД</v>
      </c>
      <c r="B42" s="425" t="str">
        <f t="shared" si="4"/>
        <v>203622237</v>
      </c>
      <c r="C42" s="429" t="str">
        <f t="shared" si="5"/>
        <v>31.03.2025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ФИНАНСОВИ АКТИВИ АД</v>
      </c>
      <c r="B43" s="425" t="str">
        <f t="shared" si="4"/>
        <v>203622237</v>
      </c>
      <c r="C43" s="429" t="str">
        <f t="shared" si="5"/>
        <v>31.03.2025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ФИНАНСОВИ АКТИВИ АД</v>
      </c>
      <c r="B44" s="425" t="str">
        <f t="shared" si="4"/>
        <v>203622237</v>
      </c>
      <c r="C44" s="429" t="str">
        <f t="shared" si="5"/>
        <v>31.03.2025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ФИНАНСОВИ АКТИВИ АД</v>
      </c>
      <c r="B45" s="425" t="str">
        <f t="shared" si="4"/>
        <v>203622237</v>
      </c>
      <c r="C45" s="429" t="str">
        <f t="shared" si="5"/>
        <v>31.03.2025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ФИНАНСОВИ АКТИВИ АД</v>
      </c>
      <c r="B46" s="425" t="str">
        <f t="shared" si="4"/>
        <v>203622237</v>
      </c>
      <c r="C46" s="429" t="str">
        <f t="shared" si="5"/>
        <v>31.03.2025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ФИНАНСОВИ АКТИВИ АД</v>
      </c>
      <c r="B47" s="425" t="str">
        <f t="shared" si="4"/>
        <v>203622237</v>
      </c>
      <c r="C47" s="429" t="str">
        <f t="shared" si="5"/>
        <v>31.03.2025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ФИНАНСОВИ АКТИВИ АД</v>
      </c>
      <c r="B48" s="425" t="str">
        <f t="shared" si="4"/>
        <v>203622237</v>
      </c>
      <c r="C48" s="429" t="str">
        <f t="shared" si="5"/>
        <v>31.03.2025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ФИНАНСОВИ АКТИВИ АД</v>
      </c>
      <c r="B49" s="425" t="str">
        <f t="shared" si="4"/>
        <v>203622237</v>
      </c>
      <c r="C49" s="429" t="str">
        <f t="shared" si="5"/>
        <v>31.03.2025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46772</v>
      </c>
    </row>
    <row r="50" spans="1:8">
      <c r="A50" s="425" t="str">
        <f t="shared" si="3"/>
        <v>ФИНАНСОВИ АКТИВИ АД</v>
      </c>
      <c r="B50" s="425" t="str">
        <f t="shared" si="4"/>
        <v>203622237</v>
      </c>
      <c r="C50" s="429" t="str">
        <f t="shared" si="5"/>
        <v>31.03.2025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69</v>
      </c>
    </row>
    <row r="51" spans="1:8">
      <c r="A51" s="425" t="str">
        <f t="shared" si="3"/>
        <v>ФИНАНСОВИ АКТИВИ АД</v>
      </c>
      <c r="B51" s="425" t="str">
        <f t="shared" si="4"/>
        <v>203622237</v>
      </c>
      <c r="C51" s="429" t="str">
        <f t="shared" si="5"/>
        <v>31.03.2025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ФИНАНСОВИ АКТИВИ АД</v>
      </c>
      <c r="B52" s="425" t="str">
        <f t="shared" si="4"/>
        <v>203622237</v>
      </c>
      <c r="C52" s="429" t="str">
        <f t="shared" si="5"/>
        <v>31.03.2025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22096</v>
      </c>
    </row>
    <row r="53" spans="1:8">
      <c r="A53" s="425" t="str">
        <f t="shared" si="3"/>
        <v>ФИНАНСОВИ АКТИВИ АД</v>
      </c>
      <c r="B53" s="425" t="str">
        <f t="shared" si="4"/>
        <v>203622237</v>
      </c>
      <c r="C53" s="429" t="str">
        <f t="shared" si="5"/>
        <v>31.03.2025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ФИНАНСОВИ АКТИВИ АД</v>
      </c>
      <c r="B54" s="425" t="str">
        <f t="shared" si="4"/>
        <v>203622237</v>
      </c>
      <c r="C54" s="429" t="str">
        <f t="shared" si="5"/>
        <v>31.03.2025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30</v>
      </c>
    </row>
    <row r="55" spans="1:8">
      <c r="A55" s="425" t="str">
        <f t="shared" si="3"/>
        <v>ФИНАНСОВИ АКТИВИ АД</v>
      </c>
      <c r="B55" s="425" t="str">
        <f t="shared" si="4"/>
        <v>203622237</v>
      </c>
      <c r="C55" s="429" t="str">
        <f t="shared" si="5"/>
        <v>31.03.2025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ФИНАНСОВИ АКТИВИ АД</v>
      </c>
      <c r="B56" s="425" t="str">
        <f t="shared" si="4"/>
        <v>203622237</v>
      </c>
      <c r="C56" s="429" t="str">
        <f t="shared" si="5"/>
        <v>31.03.2025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0</v>
      </c>
    </row>
    <row r="57" spans="1:8">
      <c r="A57" s="425" t="str">
        <f t="shared" si="3"/>
        <v>ФИНАНСОВИ АКТИВИ АД</v>
      </c>
      <c r="B57" s="425" t="str">
        <f t="shared" si="4"/>
        <v>203622237</v>
      </c>
      <c r="C57" s="429" t="str">
        <f t="shared" si="5"/>
        <v>31.03.2025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68967</v>
      </c>
    </row>
    <row r="58" spans="1:8">
      <c r="A58" s="425" t="str">
        <f t="shared" si="3"/>
        <v>ФИНАНСОВИ АКТИВИ АД</v>
      </c>
      <c r="B58" s="425" t="str">
        <f t="shared" si="4"/>
        <v>203622237</v>
      </c>
      <c r="C58" s="429" t="str">
        <f t="shared" si="5"/>
        <v>31.03.2025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481</v>
      </c>
    </row>
    <row r="59" spans="1:8">
      <c r="A59" s="425" t="str">
        <f t="shared" si="3"/>
        <v>ФИНАНСОВИ АКТИВИ АД</v>
      </c>
      <c r="B59" s="425" t="str">
        <f t="shared" si="4"/>
        <v>203622237</v>
      </c>
      <c r="C59" s="429" t="str">
        <f t="shared" si="5"/>
        <v>31.03.2025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ФИНАНСОВИ АКТИВИ АД</v>
      </c>
      <c r="B60" s="425" t="str">
        <f t="shared" si="4"/>
        <v>203622237</v>
      </c>
      <c r="C60" s="429" t="str">
        <f t="shared" si="5"/>
        <v>31.03.2025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ФИНАНСОВИ АКТИВИ АД</v>
      </c>
      <c r="B61" s="425" t="str">
        <f t="shared" si="4"/>
        <v>203622237</v>
      </c>
      <c r="C61" s="429" t="str">
        <f t="shared" si="5"/>
        <v>31.03.2025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481</v>
      </c>
    </row>
    <row r="62" spans="1:8">
      <c r="A62" s="425" t="str">
        <f t="shared" si="3"/>
        <v>ФИНАНСОВИ АКТИВИ АД</v>
      </c>
      <c r="B62" s="425" t="str">
        <f t="shared" si="4"/>
        <v>203622237</v>
      </c>
      <c r="C62" s="429" t="str">
        <f t="shared" si="5"/>
        <v>31.03.2025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ФИНАНСОВИ АКТИВИ АД</v>
      </c>
      <c r="B63" s="425" t="str">
        <f t="shared" si="4"/>
        <v>203622237</v>
      </c>
      <c r="C63" s="429" t="str">
        <f t="shared" si="5"/>
        <v>31.03.2025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ФИНАНСОВИ АКТИВИ АД</v>
      </c>
      <c r="B64" s="425" t="str">
        <f t="shared" si="4"/>
        <v>203622237</v>
      </c>
      <c r="C64" s="429" t="str">
        <f t="shared" si="5"/>
        <v>31.03.2025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481</v>
      </c>
    </row>
    <row r="65" spans="1:8">
      <c r="A65" s="425" t="str">
        <f t="shared" si="3"/>
        <v>ФИНАНСОВИ АКТИВИ АД</v>
      </c>
      <c r="B65" s="425" t="str">
        <f t="shared" si="4"/>
        <v>203622237</v>
      </c>
      <c r="C65" s="429" t="str">
        <f t="shared" si="5"/>
        <v>31.03.2025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ФИНАНСОВИ АКТИВИ АД</v>
      </c>
      <c r="B66" s="425" t="str">
        <f t="shared" si="4"/>
        <v>203622237</v>
      </c>
      <c r="C66" s="429" t="str">
        <f t="shared" si="5"/>
        <v>31.03.2025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62</v>
      </c>
    </row>
    <row r="67" spans="1:8">
      <c r="A67" s="425" t="str">
        <f t="shared" ref="A67:A98" si="6">pdeName</f>
        <v>ФИНАНСОВИ АКТИВИ АД</v>
      </c>
      <c r="B67" s="425" t="str">
        <f t="shared" ref="B67:B98" si="7">pdeBulstat</f>
        <v>203622237</v>
      </c>
      <c r="C67" s="429" t="str">
        <f t="shared" ref="C67:C98" si="8">endDate</f>
        <v>31.03.2025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ФИНАНСОВИ АКТИВИ АД</v>
      </c>
      <c r="B68" s="425" t="str">
        <f t="shared" si="7"/>
        <v>203622237</v>
      </c>
      <c r="C68" s="429" t="str">
        <f t="shared" si="8"/>
        <v>31.03.2025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ФИНАНСОВИ АКТИВИ АД</v>
      </c>
      <c r="B69" s="425" t="str">
        <f t="shared" si="7"/>
        <v>203622237</v>
      </c>
      <c r="C69" s="429" t="str">
        <f t="shared" si="8"/>
        <v>31.03.2025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62</v>
      </c>
    </row>
    <row r="70" spans="1:8">
      <c r="A70" s="425" t="str">
        <f t="shared" si="6"/>
        <v>ФИНАНСОВИ АКТИВИ АД</v>
      </c>
      <c r="B70" s="425" t="str">
        <f t="shared" si="7"/>
        <v>203622237</v>
      </c>
      <c r="C70" s="429" t="str">
        <f t="shared" si="8"/>
        <v>31.03.2025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0</v>
      </c>
    </row>
    <row r="71" spans="1:8">
      <c r="A71" s="425" t="str">
        <f t="shared" si="6"/>
        <v>ФИНАНСОВИ АКТИВИ АД</v>
      </c>
      <c r="B71" s="425" t="str">
        <f t="shared" si="7"/>
        <v>203622237</v>
      </c>
      <c r="C71" s="429" t="str">
        <f t="shared" si="8"/>
        <v>31.03.2025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69510</v>
      </c>
    </row>
    <row r="72" spans="1:8">
      <c r="A72" s="425" t="str">
        <f t="shared" si="6"/>
        <v>ФИНАНСОВИ АКТИВИ АД</v>
      </c>
      <c r="B72" s="425" t="str">
        <f t="shared" si="7"/>
        <v>203622237</v>
      </c>
      <c r="C72" s="429" t="str">
        <f t="shared" si="8"/>
        <v>31.03.2025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71360</v>
      </c>
    </row>
    <row r="73" spans="1:8">
      <c r="A73" s="425" t="str">
        <f t="shared" si="6"/>
        <v>ФИНАНСОВИ АКТИВИ АД</v>
      </c>
      <c r="B73" s="425" t="str">
        <f t="shared" si="7"/>
        <v>203622237</v>
      </c>
      <c r="C73" s="429" t="str">
        <f t="shared" si="8"/>
        <v>31.03.2025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1100</v>
      </c>
    </row>
    <row r="74" spans="1:8">
      <c r="A74" s="425" t="str">
        <f t="shared" si="6"/>
        <v>ФИНАНСОВИ АКТИВИ АД</v>
      </c>
      <c r="B74" s="425" t="str">
        <f t="shared" si="7"/>
        <v>203622237</v>
      </c>
      <c r="C74" s="429" t="str">
        <f t="shared" si="8"/>
        <v>31.03.2025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1100</v>
      </c>
    </row>
    <row r="75" spans="1:8">
      <c r="A75" s="425" t="str">
        <f t="shared" si="6"/>
        <v>ФИНАНСОВИ АКТИВИ АД</v>
      </c>
      <c r="B75" s="425" t="str">
        <f t="shared" si="7"/>
        <v>203622237</v>
      </c>
      <c r="C75" s="429" t="str">
        <f t="shared" si="8"/>
        <v>31.03.2025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ФИНАНСОВИ АКТИВИ АД</v>
      </c>
      <c r="B76" s="425" t="str">
        <f t="shared" si="7"/>
        <v>203622237</v>
      </c>
      <c r="C76" s="429" t="str">
        <f t="shared" si="8"/>
        <v>31.03.2025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ФИНАНСОВИ АКТИВИ АД</v>
      </c>
      <c r="B77" s="425" t="str">
        <f t="shared" si="7"/>
        <v>203622237</v>
      </c>
      <c r="C77" s="429" t="str">
        <f t="shared" si="8"/>
        <v>31.03.2025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ФИНАНСОВИ АКТИВИ АД</v>
      </c>
      <c r="B78" s="425" t="str">
        <f t="shared" si="7"/>
        <v>203622237</v>
      </c>
      <c r="C78" s="429" t="str">
        <f t="shared" si="8"/>
        <v>31.03.2025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ФИНАНСОВИ АКТИВИ АД</v>
      </c>
      <c r="B79" s="425" t="str">
        <f t="shared" si="7"/>
        <v>203622237</v>
      </c>
      <c r="C79" s="429" t="str">
        <f t="shared" si="8"/>
        <v>31.03.2025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1100</v>
      </c>
    </row>
    <row r="80" spans="1:8">
      <c r="A80" s="425" t="str">
        <f t="shared" si="6"/>
        <v>ФИНАНСОВИ АКТИВИ АД</v>
      </c>
      <c r="B80" s="425" t="str">
        <f t="shared" si="7"/>
        <v>203622237</v>
      </c>
      <c r="C80" s="429" t="str">
        <f t="shared" si="8"/>
        <v>31.03.2025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ФИНАНСОВИ АКТИВИ АД</v>
      </c>
      <c r="B81" s="425" t="str">
        <f t="shared" si="7"/>
        <v>203622237</v>
      </c>
      <c r="C81" s="429" t="str">
        <f t="shared" si="8"/>
        <v>31.03.2025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ФИНАНСОВИ АКТИВИ АД</v>
      </c>
      <c r="B82" s="425" t="str">
        <f t="shared" si="7"/>
        <v>203622237</v>
      </c>
      <c r="C82" s="429" t="str">
        <f t="shared" si="8"/>
        <v>31.03.2025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110</v>
      </c>
    </row>
    <row r="83" spans="1:8">
      <c r="A83" s="425" t="str">
        <f t="shared" si="6"/>
        <v>ФИНАНСОВИ АКТИВИ АД</v>
      </c>
      <c r="B83" s="425" t="str">
        <f t="shared" si="7"/>
        <v>203622237</v>
      </c>
      <c r="C83" s="429" t="str">
        <f t="shared" si="8"/>
        <v>31.03.2025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0</v>
      </c>
    </row>
    <row r="84" spans="1:8">
      <c r="A84" s="425" t="str">
        <f t="shared" si="6"/>
        <v>ФИНАНСОВИ АКТИВИ АД</v>
      </c>
      <c r="B84" s="425" t="str">
        <f t="shared" si="7"/>
        <v>203622237</v>
      </c>
      <c r="C84" s="429" t="str">
        <f t="shared" si="8"/>
        <v>31.03.2025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ФИНАНСОВИ АКТИВИ АД</v>
      </c>
      <c r="B85" s="425" t="str">
        <f t="shared" si="7"/>
        <v>203622237</v>
      </c>
      <c r="C85" s="429" t="str">
        <f t="shared" si="8"/>
        <v>31.03.2025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110</v>
      </c>
    </row>
    <row r="86" spans="1:8">
      <c r="A86" s="425" t="str">
        <f t="shared" si="6"/>
        <v>ФИНАНСОВИ АКТИВИ АД</v>
      </c>
      <c r="B86" s="425" t="str">
        <f t="shared" si="7"/>
        <v>203622237</v>
      </c>
      <c r="C86" s="429" t="str">
        <f t="shared" si="8"/>
        <v>31.03.2025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110</v>
      </c>
    </row>
    <row r="87" spans="1:8">
      <c r="A87" s="425" t="str">
        <f t="shared" si="6"/>
        <v>ФИНАНСОВИ АКТИВИ АД</v>
      </c>
      <c r="B87" s="425" t="str">
        <f t="shared" si="7"/>
        <v>203622237</v>
      </c>
      <c r="C87" s="429" t="str">
        <f t="shared" si="8"/>
        <v>31.03.2025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18912</v>
      </c>
    </row>
    <row r="88" spans="1:8">
      <c r="A88" s="425" t="str">
        <f t="shared" si="6"/>
        <v>ФИНАНСОВИ АКТИВИ АД</v>
      </c>
      <c r="B88" s="425" t="str">
        <f t="shared" si="7"/>
        <v>203622237</v>
      </c>
      <c r="C88" s="429" t="str">
        <f t="shared" si="8"/>
        <v>31.03.2025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18912</v>
      </c>
    </row>
    <row r="89" spans="1:8">
      <c r="A89" s="425" t="str">
        <f t="shared" si="6"/>
        <v>ФИНАНСОВИ АКТИВИ АД</v>
      </c>
      <c r="B89" s="425" t="str">
        <f t="shared" si="7"/>
        <v>203622237</v>
      </c>
      <c r="C89" s="429" t="str">
        <f t="shared" si="8"/>
        <v>31.03.2025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0</v>
      </c>
    </row>
    <row r="90" spans="1:8">
      <c r="A90" s="425" t="str">
        <f t="shared" si="6"/>
        <v>ФИНАНСОВИ АКТИВИ АД</v>
      </c>
      <c r="B90" s="425" t="str">
        <f t="shared" si="7"/>
        <v>203622237</v>
      </c>
      <c r="C90" s="429" t="str">
        <f t="shared" si="8"/>
        <v>31.03.2025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ФИНАНСОВИ АКТИВИ АД</v>
      </c>
      <c r="B91" s="425" t="str">
        <f t="shared" si="7"/>
        <v>203622237</v>
      </c>
      <c r="C91" s="429" t="str">
        <f t="shared" si="8"/>
        <v>31.03.2025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963</v>
      </c>
    </row>
    <row r="92" spans="1:8">
      <c r="A92" s="425" t="str">
        <f t="shared" si="6"/>
        <v>ФИНАНСОВИ АКТИВИ АД</v>
      </c>
      <c r="B92" s="425" t="str">
        <f t="shared" si="7"/>
        <v>203622237</v>
      </c>
      <c r="C92" s="429" t="str">
        <f t="shared" si="8"/>
        <v>31.03.2025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ФИНАНСОВИ АКТИВИ АД</v>
      </c>
      <c r="B93" s="425" t="str">
        <f t="shared" si="7"/>
        <v>203622237</v>
      </c>
      <c r="C93" s="429" t="str">
        <f t="shared" si="8"/>
        <v>31.03.2025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19875</v>
      </c>
    </row>
    <row r="94" spans="1:8">
      <c r="A94" s="425" t="str">
        <f t="shared" si="6"/>
        <v>ФИНАНСОВИ АКТИВИ АД</v>
      </c>
      <c r="B94" s="425" t="str">
        <f t="shared" si="7"/>
        <v>203622237</v>
      </c>
      <c r="C94" s="429" t="str">
        <f t="shared" si="8"/>
        <v>31.03.2025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21085</v>
      </c>
    </row>
    <row r="95" spans="1:8">
      <c r="A95" s="425" t="str">
        <f t="shared" si="6"/>
        <v>ФИНАНСОВИ АКТИВИ АД</v>
      </c>
      <c r="B95" s="425" t="str">
        <f t="shared" si="7"/>
        <v>203622237</v>
      </c>
      <c r="C95" s="429" t="str">
        <f t="shared" si="8"/>
        <v>31.03.2025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ФИНАНСОВИ АКТИВИ АД</v>
      </c>
      <c r="B96" s="425" t="str">
        <f t="shared" si="7"/>
        <v>203622237</v>
      </c>
      <c r="C96" s="429" t="str">
        <f t="shared" si="8"/>
        <v>31.03.2025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ФИНАНСОВИ АКТИВИ АД</v>
      </c>
      <c r="B97" s="425" t="str">
        <f t="shared" si="7"/>
        <v>203622237</v>
      </c>
      <c r="C97" s="429" t="str">
        <f t="shared" si="8"/>
        <v>31.03.2025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6947</v>
      </c>
    </row>
    <row r="98" spans="1:8">
      <c r="A98" s="425" t="str">
        <f t="shared" si="6"/>
        <v>ФИНАНСОВИ АКТИВИ АД</v>
      </c>
      <c r="B98" s="425" t="str">
        <f t="shared" si="7"/>
        <v>203622237</v>
      </c>
      <c r="C98" s="429" t="str">
        <f t="shared" si="8"/>
        <v>31.03.2025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ФИНАНСОВИ АКТИВИ АД</v>
      </c>
      <c r="B99" s="425" t="str">
        <f t="shared" ref="B99:B125" si="10">pdeBulstat</f>
        <v>203622237</v>
      </c>
      <c r="C99" s="429" t="str">
        <f t="shared" ref="C99:C125" si="11">endDate</f>
        <v>31.03.2025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ФИНАНСОВИ АКТИВИ АД</v>
      </c>
      <c r="B100" s="425" t="str">
        <f t="shared" si="10"/>
        <v>203622237</v>
      </c>
      <c r="C100" s="429" t="str">
        <f t="shared" si="11"/>
        <v>31.03.2025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25000</v>
      </c>
    </row>
    <row r="101" spans="1:8">
      <c r="A101" s="425" t="str">
        <f t="shared" si="9"/>
        <v>ФИНАНСОВИ АКТИВИ АД</v>
      </c>
      <c r="B101" s="425" t="str">
        <f t="shared" si="10"/>
        <v>203622237</v>
      </c>
      <c r="C101" s="429" t="str">
        <f t="shared" si="11"/>
        <v>31.03.2025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ФИНАНСОВИ АКТИВИ АД</v>
      </c>
      <c r="B102" s="425" t="str">
        <f t="shared" si="10"/>
        <v>203622237</v>
      </c>
      <c r="C102" s="429" t="str">
        <f t="shared" si="11"/>
        <v>31.03.2025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31947</v>
      </c>
    </row>
    <row r="103" spans="1:8">
      <c r="A103" s="425" t="str">
        <f t="shared" si="9"/>
        <v>ФИНАНСОВИ АКТИВИ АД</v>
      </c>
      <c r="B103" s="425" t="str">
        <f t="shared" si="10"/>
        <v>203622237</v>
      </c>
      <c r="C103" s="429" t="str">
        <f t="shared" si="11"/>
        <v>31.03.2025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ФИНАНСОВИ АКТИВИ АД</v>
      </c>
      <c r="B104" s="425" t="str">
        <f t="shared" si="10"/>
        <v>203622237</v>
      </c>
      <c r="C104" s="429" t="str">
        <f t="shared" si="11"/>
        <v>31.03.2025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ФИНАНСОВИ АКТИВИ АД</v>
      </c>
      <c r="B105" s="425" t="str">
        <f t="shared" si="10"/>
        <v>203622237</v>
      </c>
      <c r="C105" s="429" t="str">
        <f t="shared" si="11"/>
        <v>31.03.2025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ФИНАНСОВИ АКТИВИ АД</v>
      </c>
      <c r="B106" s="425" t="str">
        <f t="shared" si="10"/>
        <v>203622237</v>
      </c>
      <c r="C106" s="429" t="str">
        <f t="shared" si="11"/>
        <v>31.03.2025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ФИНАНСОВИ АКТИВИ АД</v>
      </c>
      <c r="B107" s="425" t="str">
        <f t="shared" si="10"/>
        <v>203622237</v>
      </c>
      <c r="C107" s="429" t="str">
        <f t="shared" si="11"/>
        <v>31.03.2025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31947</v>
      </c>
    </row>
    <row r="108" spans="1:8">
      <c r="A108" s="425" t="str">
        <f t="shared" si="9"/>
        <v>ФИНАНСОВИ АКТИВИ АД</v>
      </c>
      <c r="B108" s="425" t="str">
        <f t="shared" si="10"/>
        <v>203622237</v>
      </c>
      <c r="C108" s="429" t="str">
        <f t="shared" si="11"/>
        <v>31.03.2025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9242</v>
      </c>
    </row>
    <row r="109" spans="1:8">
      <c r="A109" s="425" t="str">
        <f t="shared" si="9"/>
        <v>ФИНАНСОВИ АКТИВИ АД</v>
      </c>
      <c r="B109" s="425" t="str">
        <f t="shared" si="10"/>
        <v>203622237</v>
      </c>
      <c r="C109" s="429" t="str">
        <f t="shared" si="11"/>
        <v>31.03.2025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331</v>
      </c>
    </row>
    <row r="110" spans="1:8">
      <c r="A110" s="425" t="str">
        <f t="shared" si="9"/>
        <v>ФИНАНСОВИ АКТИВИ АД</v>
      </c>
      <c r="B110" s="425" t="str">
        <f t="shared" si="10"/>
        <v>203622237</v>
      </c>
      <c r="C110" s="429" t="str">
        <f t="shared" si="11"/>
        <v>31.03.2025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8755</v>
      </c>
    </row>
    <row r="111" spans="1:8">
      <c r="A111" s="425" t="str">
        <f t="shared" si="9"/>
        <v>ФИНАНСОВИ АКТИВИ АД</v>
      </c>
      <c r="B111" s="425" t="str">
        <f t="shared" si="10"/>
        <v>203622237</v>
      </c>
      <c r="C111" s="429" t="str">
        <f t="shared" si="11"/>
        <v>31.03.2025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8701</v>
      </c>
    </row>
    <row r="112" spans="1:8">
      <c r="A112" s="425" t="str">
        <f t="shared" si="9"/>
        <v>ФИНАНСОВИ АКТИВИ АД</v>
      </c>
      <c r="B112" s="425" t="str">
        <f t="shared" si="10"/>
        <v>203622237</v>
      </c>
      <c r="C112" s="429" t="str">
        <f t="shared" si="11"/>
        <v>31.03.2025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ФИНАНСОВИ АКТИВИ АД</v>
      </c>
      <c r="B113" s="425" t="str">
        <f t="shared" si="10"/>
        <v>203622237</v>
      </c>
      <c r="C113" s="429" t="str">
        <f t="shared" si="11"/>
        <v>31.03.2025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0</v>
      </c>
    </row>
    <row r="114" spans="1:8">
      <c r="A114" s="425" t="str">
        <f t="shared" si="9"/>
        <v>ФИНАНСОВИ АКТИВИ АД</v>
      </c>
      <c r="B114" s="425" t="str">
        <f t="shared" si="10"/>
        <v>203622237</v>
      </c>
      <c r="C114" s="429" t="str">
        <f t="shared" si="11"/>
        <v>31.03.2025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54</v>
      </c>
    </row>
    <row r="115" spans="1:8">
      <c r="A115" s="425" t="str">
        <f t="shared" si="9"/>
        <v>ФИНАНСОВИ АКТИВИ АД</v>
      </c>
      <c r="B115" s="425" t="str">
        <f t="shared" si="10"/>
        <v>203622237</v>
      </c>
      <c r="C115" s="429" t="str">
        <f t="shared" si="11"/>
        <v>31.03.2025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0</v>
      </c>
    </row>
    <row r="116" spans="1:8">
      <c r="A116" s="425" t="str">
        <f t="shared" si="9"/>
        <v>ФИНАНСОВИ АКТИВИ АД</v>
      </c>
      <c r="B116" s="425" t="str">
        <f t="shared" si="10"/>
        <v>203622237</v>
      </c>
      <c r="C116" s="429" t="str">
        <f t="shared" si="11"/>
        <v>31.03.2025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ФИНАНСОВИ АКТИВИ АД</v>
      </c>
      <c r="B117" s="425" t="str">
        <f t="shared" si="10"/>
        <v>203622237</v>
      </c>
      <c r="C117" s="429" t="str">
        <f t="shared" si="11"/>
        <v>31.03.2025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0</v>
      </c>
    </row>
    <row r="118" spans="1:8">
      <c r="A118" s="425" t="str">
        <f t="shared" si="9"/>
        <v>ФИНАНСОВИ АКТИВИ АД</v>
      </c>
      <c r="B118" s="425" t="str">
        <f t="shared" si="10"/>
        <v>203622237</v>
      </c>
      <c r="C118" s="429" t="str">
        <f t="shared" si="11"/>
        <v>31.03.2025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0</v>
      </c>
    </row>
    <row r="119" spans="1:8">
      <c r="A119" s="425" t="str">
        <f t="shared" si="9"/>
        <v>ФИНАНСОВИ АКТИВИ АД</v>
      </c>
      <c r="B119" s="425" t="str">
        <f t="shared" si="10"/>
        <v>203622237</v>
      </c>
      <c r="C119" s="429" t="str">
        <f t="shared" si="11"/>
        <v>31.03.2025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ФИНАНСОВИ АКТИВИ АД</v>
      </c>
      <c r="B120" s="425" t="str">
        <f t="shared" si="10"/>
        <v>203622237</v>
      </c>
      <c r="C120" s="429" t="str">
        <f t="shared" si="11"/>
        <v>31.03.2025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18328</v>
      </c>
    </row>
    <row r="121" spans="1:8">
      <c r="A121" s="425" t="str">
        <f t="shared" si="9"/>
        <v>ФИНАНСОВИ АКТИВИ АД</v>
      </c>
      <c r="B121" s="425" t="str">
        <f t="shared" si="10"/>
        <v>203622237</v>
      </c>
      <c r="C121" s="429" t="str">
        <f t="shared" si="11"/>
        <v>31.03.2025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ФИНАНСОВИ АКТИВИ АД</v>
      </c>
      <c r="B122" s="425" t="str">
        <f t="shared" si="10"/>
        <v>203622237</v>
      </c>
      <c r="C122" s="429" t="str">
        <f t="shared" si="11"/>
        <v>31.03.2025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ФИНАНСОВИ АКТИВИ АД</v>
      </c>
      <c r="B123" s="425" t="str">
        <f t="shared" si="10"/>
        <v>203622237</v>
      </c>
      <c r="C123" s="429" t="str">
        <f t="shared" si="11"/>
        <v>31.03.2025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ФИНАНСОВИ АКТИВИ АД</v>
      </c>
      <c r="B124" s="425" t="str">
        <f t="shared" si="10"/>
        <v>203622237</v>
      </c>
      <c r="C124" s="429" t="str">
        <f t="shared" si="11"/>
        <v>31.03.2025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18328</v>
      </c>
    </row>
    <row r="125" spans="1:8">
      <c r="A125" s="425" t="str">
        <f t="shared" si="9"/>
        <v>ФИНАНСОВИ АКТИВИ АД</v>
      </c>
      <c r="B125" s="425" t="str">
        <f t="shared" si="10"/>
        <v>203622237</v>
      </c>
      <c r="C125" s="429" t="str">
        <f t="shared" si="11"/>
        <v>31.03.2025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71360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ФИНАНСОВИ АКТИВИ АД</v>
      </c>
      <c r="B127" s="425" t="str">
        <f t="shared" ref="B127:B158" si="13">pdeBulstat</f>
        <v>203622237</v>
      </c>
      <c r="C127" s="429" t="str">
        <f t="shared" ref="C127:C158" si="14">endDate</f>
        <v>31.03.2025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ФИНАНСОВИ АКТИВИ АД</v>
      </c>
      <c r="B128" s="425" t="str">
        <f t="shared" si="13"/>
        <v>203622237</v>
      </c>
      <c r="C128" s="429" t="str">
        <f t="shared" si="14"/>
        <v>31.03.2025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58</v>
      </c>
    </row>
    <row r="129" spans="1:8">
      <c r="A129" s="425" t="str">
        <f t="shared" si="12"/>
        <v>ФИНАНСОВИ АКТИВИ АД</v>
      </c>
      <c r="B129" s="425" t="str">
        <f t="shared" si="13"/>
        <v>203622237</v>
      </c>
      <c r="C129" s="429" t="str">
        <f t="shared" si="14"/>
        <v>31.03.2025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ФИНАНСОВИ АКТИВИ АД</v>
      </c>
      <c r="B130" s="425" t="str">
        <f t="shared" si="13"/>
        <v>203622237</v>
      </c>
      <c r="C130" s="429" t="str">
        <f t="shared" si="14"/>
        <v>31.03.2025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0</v>
      </c>
    </row>
    <row r="131" spans="1:8">
      <c r="A131" s="425" t="str">
        <f t="shared" si="12"/>
        <v>ФИНАНСОВИ АКТИВИ АД</v>
      </c>
      <c r="B131" s="425" t="str">
        <f t="shared" si="13"/>
        <v>203622237</v>
      </c>
      <c r="C131" s="429" t="str">
        <f t="shared" si="14"/>
        <v>31.03.2025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0</v>
      </c>
    </row>
    <row r="132" spans="1:8">
      <c r="A132" s="425" t="str">
        <f t="shared" si="12"/>
        <v>ФИНАНСОВИ АКТИВИ АД</v>
      </c>
      <c r="B132" s="425" t="str">
        <f t="shared" si="13"/>
        <v>203622237</v>
      </c>
      <c r="C132" s="429" t="str">
        <f t="shared" si="14"/>
        <v>31.03.2025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ФИНАНСОВИ АКТИВИ АД</v>
      </c>
      <c r="B133" s="425" t="str">
        <f t="shared" si="13"/>
        <v>203622237</v>
      </c>
      <c r="C133" s="429" t="str">
        <f t="shared" si="14"/>
        <v>31.03.2025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ФИНАНСОВИ АКТИВИ АД</v>
      </c>
      <c r="B134" s="425" t="str">
        <f t="shared" si="13"/>
        <v>203622237</v>
      </c>
      <c r="C134" s="429" t="str">
        <f t="shared" si="14"/>
        <v>31.03.2025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0</v>
      </c>
    </row>
    <row r="135" spans="1:8">
      <c r="A135" s="425" t="str">
        <f t="shared" si="12"/>
        <v>ФИНАНСОВИ АКТИВИ АД</v>
      </c>
      <c r="B135" s="425" t="str">
        <f t="shared" si="13"/>
        <v>203622237</v>
      </c>
      <c r="C135" s="429" t="str">
        <f t="shared" si="14"/>
        <v>31.03.2025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ФИНАНСОВИ АКТИВИ АД</v>
      </c>
      <c r="B136" s="425" t="str">
        <f t="shared" si="13"/>
        <v>203622237</v>
      </c>
      <c r="C136" s="429" t="str">
        <f t="shared" si="14"/>
        <v>31.03.2025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ФИНАНСОВИ АКТИВИ АД</v>
      </c>
      <c r="B137" s="425" t="str">
        <f t="shared" si="13"/>
        <v>203622237</v>
      </c>
      <c r="C137" s="429" t="str">
        <f t="shared" si="14"/>
        <v>31.03.2025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58</v>
      </c>
    </row>
    <row r="138" spans="1:8">
      <c r="A138" s="425" t="str">
        <f t="shared" si="12"/>
        <v>ФИНАНСОВИ АКТИВИ АД</v>
      </c>
      <c r="B138" s="425" t="str">
        <f t="shared" si="13"/>
        <v>203622237</v>
      </c>
      <c r="C138" s="429" t="str">
        <f t="shared" si="14"/>
        <v>31.03.2025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453</v>
      </c>
    </row>
    <row r="139" spans="1:8">
      <c r="A139" s="425" t="str">
        <f t="shared" si="12"/>
        <v>ФИНАНСОВИ АКТИВИ АД</v>
      </c>
      <c r="B139" s="425" t="str">
        <f t="shared" si="13"/>
        <v>203622237</v>
      </c>
      <c r="C139" s="429" t="str">
        <f t="shared" si="14"/>
        <v>31.03.2025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4</v>
      </c>
    </row>
    <row r="140" spans="1:8">
      <c r="A140" s="425" t="str">
        <f t="shared" si="12"/>
        <v>ФИНАНСОВИ АКТИВИ АД</v>
      </c>
      <c r="B140" s="425" t="str">
        <f t="shared" si="13"/>
        <v>203622237</v>
      </c>
      <c r="C140" s="429" t="str">
        <f t="shared" si="14"/>
        <v>31.03.2025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ФИНАНСОВИ АКТИВИ АД</v>
      </c>
      <c r="B141" s="425" t="str">
        <f t="shared" si="13"/>
        <v>203622237</v>
      </c>
      <c r="C141" s="429" t="str">
        <f t="shared" si="14"/>
        <v>31.03.2025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0</v>
      </c>
    </row>
    <row r="142" spans="1:8">
      <c r="A142" s="425" t="str">
        <f t="shared" si="12"/>
        <v>ФИНАНСОВИ АКТИВИ АД</v>
      </c>
      <c r="B142" s="425" t="str">
        <f t="shared" si="13"/>
        <v>203622237</v>
      </c>
      <c r="C142" s="429" t="str">
        <f t="shared" si="14"/>
        <v>31.03.2025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457</v>
      </c>
    </row>
    <row r="143" spans="1:8">
      <c r="A143" s="425" t="str">
        <f t="shared" si="12"/>
        <v>ФИНАНСОВИ АКТИВИ АД</v>
      </c>
      <c r="B143" s="425" t="str">
        <f t="shared" si="13"/>
        <v>203622237</v>
      </c>
      <c r="C143" s="429" t="str">
        <f t="shared" si="14"/>
        <v>31.03.2025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515</v>
      </c>
    </row>
    <row r="144" spans="1:8">
      <c r="A144" s="425" t="str">
        <f t="shared" si="12"/>
        <v>ФИНАНСОВИ АКТИВИ АД</v>
      </c>
      <c r="B144" s="425" t="str">
        <f t="shared" si="13"/>
        <v>203622237</v>
      </c>
      <c r="C144" s="429" t="str">
        <f t="shared" si="14"/>
        <v>31.03.2025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963</v>
      </c>
    </row>
    <row r="145" spans="1:8">
      <c r="A145" s="425" t="str">
        <f t="shared" si="12"/>
        <v>ФИНАНСОВИ АКТИВИ АД</v>
      </c>
      <c r="B145" s="425" t="str">
        <f t="shared" si="13"/>
        <v>203622237</v>
      </c>
      <c r="C145" s="429" t="str">
        <f t="shared" si="14"/>
        <v>31.03.2025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ФИНАНСОВИ АКТИВИ АД</v>
      </c>
      <c r="B146" s="425" t="str">
        <f t="shared" si="13"/>
        <v>203622237</v>
      </c>
      <c r="C146" s="429" t="str">
        <f t="shared" si="14"/>
        <v>31.03.2025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ФИНАНСОВИ АКТИВИ АД</v>
      </c>
      <c r="B147" s="425" t="str">
        <f t="shared" si="13"/>
        <v>203622237</v>
      </c>
      <c r="C147" s="429" t="str">
        <f t="shared" si="14"/>
        <v>31.03.2025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515</v>
      </c>
    </row>
    <row r="148" spans="1:8">
      <c r="A148" s="425" t="str">
        <f t="shared" si="12"/>
        <v>ФИНАНСОВИ АКТИВИ АД</v>
      </c>
      <c r="B148" s="425" t="str">
        <f t="shared" si="13"/>
        <v>203622237</v>
      </c>
      <c r="C148" s="429" t="str">
        <f t="shared" si="14"/>
        <v>31.03.2025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963</v>
      </c>
    </row>
    <row r="149" spans="1:8">
      <c r="A149" s="425" t="str">
        <f t="shared" si="12"/>
        <v>ФИНАНСОВИ АКТИВИ АД</v>
      </c>
      <c r="B149" s="425" t="str">
        <f t="shared" si="13"/>
        <v>203622237</v>
      </c>
      <c r="C149" s="429" t="str">
        <f t="shared" si="14"/>
        <v>31.03.2025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ФИНАНСОВИ АКТИВИ АД</v>
      </c>
      <c r="B150" s="425" t="str">
        <f t="shared" si="13"/>
        <v>203622237</v>
      </c>
      <c r="C150" s="429" t="str">
        <f t="shared" si="14"/>
        <v>31.03.2025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ФИНАНСОВИ АКТИВИ АД</v>
      </c>
      <c r="B151" s="425" t="str">
        <f t="shared" si="13"/>
        <v>203622237</v>
      </c>
      <c r="C151" s="429" t="str">
        <f t="shared" si="14"/>
        <v>31.03.2025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ФИНАНСОВИ АКТИВИ АД</v>
      </c>
      <c r="B152" s="425" t="str">
        <f t="shared" si="13"/>
        <v>203622237</v>
      </c>
      <c r="C152" s="429" t="str">
        <f t="shared" si="14"/>
        <v>31.03.2025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ФИНАНСОВИ АКТИВИ АД</v>
      </c>
      <c r="B153" s="425" t="str">
        <f t="shared" si="13"/>
        <v>203622237</v>
      </c>
      <c r="C153" s="429" t="str">
        <f t="shared" si="14"/>
        <v>31.03.2025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963</v>
      </c>
    </row>
    <row r="154" spans="1:8">
      <c r="A154" s="425" t="str">
        <f t="shared" si="12"/>
        <v>ФИНАНСОВИ АКТИВИ АД</v>
      </c>
      <c r="B154" s="425" t="str">
        <f t="shared" si="13"/>
        <v>203622237</v>
      </c>
      <c r="C154" s="429" t="str">
        <f t="shared" si="14"/>
        <v>31.03.2025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ФИНАНСОВИ АКТИВИ АД</v>
      </c>
      <c r="B155" s="425" t="str">
        <f t="shared" si="13"/>
        <v>203622237</v>
      </c>
      <c r="C155" s="429" t="str">
        <f t="shared" si="14"/>
        <v>31.03.2025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963</v>
      </c>
    </row>
    <row r="156" spans="1:8">
      <c r="A156" s="425" t="str">
        <f t="shared" si="12"/>
        <v>ФИНАНСОВИ АКТИВИ АД</v>
      </c>
      <c r="B156" s="425" t="str">
        <f t="shared" si="13"/>
        <v>203622237</v>
      </c>
      <c r="C156" s="429" t="str">
        <f t="shared" si="14"/>
        <v>31.03.2025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1478</v>
      </c>
    </row>
    <row r="157" spans="1:8">
      <c r="A157" s="425" t="str">
        <f t="shared" si="12"/>
        <v>ФИНАНСОВИ АКТИВИ АД</v>
      </c>
      <c r="B157" s="425" t="str">
        <f t="shared" si="13"/>
        <v>203622237</v>
      </c>
      <c r="C157" s="429" t="str">
        <f t="shared" si="14"/>
        <v>31.03.2025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ФИНАНСОВИ АКТИВИ АД</v>
      </c>
      <c r="B158" s="425" t="str">
        <f t="shared" si="13"/>
        <v>203622237</v>
      </c>
      <c r="C158" s="429" t="str">
        <f t="shared" si="14"/>
        <v>31.03.2025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ФИНАНСОВИ АКТИВИ АД</v>
      </c>
      <c r="B159" s="425" t="str">
        <f t="shared" ref="B159:B179" si="16">pdeBulstat</f>
        <v>203622237</v>
      </c>
      <c r="C159" s="429" t="str">
        <f t="shared" ref="C159:C179" si="17">endDate</f>
        <v>31.03.2025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ФИНАНСОВИ АКТИВИ АД</v>
      </c>
      <c r="B160" s="425" t="str">
        <f t="shared" si="16"/>
        <v>203622237</v>
      </c>
      <c r="C160" s="429" t="str">
        <f t="shared" si="17"/>
        <v>31.03.2025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ФИНАНСОВИ АКТИВИ АД</v>
      </c>
      <c r="B161" s="425" t="str">
        <f t="shared" si="16"/>
        <v>203622237</v>
      </c>
      <c r="C161" s="429" t="str">
        <f t="shared" si="17"/>
        <v>31.03.2025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0</v>
      </c>
    </row>
    <row r="162" spans="1:8">
      <c r="A162" s="425" t="str">
        <f t="shared" si="15"/>
        <v>ФИНАНСОВИ АКТИВИ АД</v>
      </c>
      <c r="B162" s="425" t="str">
        <f t="shared" si="16"/>
        <v>203622237</v>
      </c>
      <c r="C162" s="429" t="str">
        <f t="shared" si="17"/>
        <v>31.03.2025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ФИНАНСОВИ АКТИВИ АД</v>
      </c>
      <c r="B163" s="425" t="str">
        <f t="shared" si="16"/>
        <v>203622237</v>
      </c>
      <c r="C163" s="429" t="str">
        <f t="shared" si="17"/>
        <v>31.03.2025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ФИНАНСОВИ АКТИВИ АД</v>
      </c>
      <c r="B164" s="425" t="str">
        <f t="shared" si="16"/>
        <v>203622237</v>
      </c>
      <c r="C164" s="429" t="str">
        <f t="shared" si="17"/>
        <v>31.03.2025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821</v>
      </c>
    </row>
    <row r="165" spans="1:8">
      <c r="A165" s="425" t="str">
        <f t="shared" si="15"/>
        <v>ФИНАНСОВИ АКТИВИ АД</v>
      </c>
      <c r="B165" s="425" t="str">
        <f t="shared" si="16"/>
        <v>203622237</v>
      </c>
      <c r="C165" s="429" t="str">
        <f t="shared" si="17"/>
        <v>31.03.2025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587</v>
      </c>
    </row>
    <row r="166" spans="1:8">
      <c r="A166" s="425" t="str">
        <f t="shared" si="15"/>
        <v>ФИНАНСОВИ АКТИВИ АД</v>
      </c>
      <c r="B166" s="425" t="str">
        <f t="shared" si="16"/>
        <v>203622237</v>
      </c>
      <c r="C166" s="429" t="str">
        <f t="shared" si="17"/>
        <v>31.03.2025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70</v>
      </c>
    </row>
    <row r="167" spans="1:8">
      <c r="A167" s="425" t="str">
        <f t="shared" si="15"/>
        <v>ФИНАНСОВИ АКТИВИ АД</v>
      </c>
      <c r="B167" s="425" t="str">
        <f t="shared" si="16"/>
        <v>203622237</v>
      </c>
      <c r="C167" s="429" t="str">
        <f t="shared" si="17"/>
        <v>31.03.2025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ФИНАНСОВИ АКТИВИ АД</v>
      </c>
      <c r="B168" s="425" t="str">
        <f t="shared" si="16"/>
        <v>203622237</v>
      </c>
      <c r="C168" s="429" t="str">
        <f t="shared" si="17"/>
        <v>31.03.2025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ФИНАНСОВИ АКТИВИ АД</v>
      </c>
      <c r="B169" s="425" t="str">
        <f t="shared" si="16"/>
        <v>203622237</v>
      </c>
      <c r="C169" s="429" t="str">
        <f t="shared" si="17"/>
        <v>31.03.2025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1478</v>
      </c>
    </row>
    <row r="170" spans="1:8">
      <c r="A170" s="425" t="str">
        <f t="shared" si="15"/>
        <v>ФИНАНСОВИ АКТИВИ АД</v>
      </c>
      <c r="B170" s="425" t="str">
        <f t="shared" si="16"/>
        <v>203622237</v>
      </c>
      <c r="C170" s="429" t="str">
        <f t="shared" si="17"/>
        <v>31.03.2025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1478</v>
      </c>
    </row>
    <row r="171" spans="1:8">
      <c r="A171" s="425" t="str">
        <f t="shared" si="15"/>
        <v>ФИНАНСОВИ АКТИВИ АД</v>
      </c>
      <c r="B171" s="425" t="str">
        <f t="shared" si="16"/>
        <v>203622237</v>
      </c>
      <c r="C171" s="429" t="str">
        <f t="shared" si="17"/>
        <v>31.03.2025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ФИНАНСОВИ АКТИВИ АД</v>
      </c>
      <c r="B172" s="425" t="str">
        <f t="shared" si="16"/>
        <v>203622237</v>
      </c>
      <c r="C172" s="429" t="str">
        <f t="shared" si="17"/>
        <v>31.03.2025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ФИНАНСОВИ АКТИВИ АД</v>
      </c>
      <c r="B173" s="425" t="str">
        <f t="shared" si="16"/>
        <v>203622237</v>
      </c>
      <c r="C173" s="429" t="str">
        <f t="shared" si="17"/>
        <v>31.03.2025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ФИНАНСОВИ АКТИВИ АД</v>
      </c>
      <c r="B174" s="425" t="str">
        <f t="shared" si="16"/>
        <v>203622237</v>
      </c>
      <c r="C174" s="429" t="str">
        <f t="shared" si="17"/>
        <v>31.03.2025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1478</v>
      </c>
    </row>
    <row r="175" spans="1:8">
      <c r="A175" s="425" t="str">
        <f t="shared" si="15"/>
        <v>ФИНАНСОВИ АКТИВИ АД</v>
      </c>
      <c r="B175" s="425" t="str">
        <f t="shared" si="16"/>
        <v>203622237</v>
      </c>
      <c r="C175" s="429" t="str">
        <f t="shared" si="17"/>
        <v>31.03.2025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ФИНАНСОВИ АКТИВИ АД</v>
      </c>
      <c r="B176" s="425" t="str">
        <f t="shared" si="16"/>
        <v>203622237</v>
      </c>
      <c r="C176" s="429" t="str">
        <f t="shared" si="17"/>
        <v>31.03.2025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ФИНАНСОВИ АКТИВИ АД</v>
      </c>
      <c r="B177" s="425" t="str">
        <f t="shared" si="16"/>
        <v>203622237</v>
      </c>
      <c r="C177" s="429" t="str">
        <f t="shared" si="17"/>
        <v>31.03.2025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ФИНАНСОВИ АКТИВИ АД</v>
      </c>
      <c r="B178" s="425" t="str">
        <f t="shared" si="16"/>
        <v>203622237</v>
      </c>
      <c r="C178" s="429" t="str">
        <f t="shared" si="17"/>
        <v>31.03.2025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ФИНАНСОВИ АКТИВИ АД</v>
      </c>
      <c r="B179" s="425" t="str">
        <f t="shared" si="16"/>
        <v>203622237</v>
      </c>
      <c r="C179" s="429" t="str">
        <f t="shared" si="17"/>
        <v>31.03.2025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1478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ФИНАНСОВИ АКТИВИ АД</v>
      </c>
      <c r="B181" s="425" t="str">
        <f t="shared" ref="B181:B216" si="19">pdeBulstat</f>
        <v>203622237</v>
      </c>
      <c r="C181" s="429" t="str">
        <f t="shared" ref="C181:C216" si="20">endDate</f>
        <v>31.03.2025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0</v>
      </c>
    </row>
    <row r="182" spans="1:8">
      <c r="A182" s="425" t="str">
        <f t="shared" si="18"/>
        <v>ФИНАНСОВИ АКТИВИ АД</v>
      </c>
      <c r="B182" s="425" t="str">
        <f t="shared" si="19"/>
        <v>203622237</v>
      </c>
      <c r="C182" s="429" t="str">
        <f t="shared" si="20"/>
        <v>31.03.2025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-63</v>
      </c>
    </row>
    <row r="183" spans="1:8">
      <c r="A183" s="425" t="str">
        <f t="shared" si="18"/>
        <v>ФИНАНСОВИ АКТИВИ АД</v>
      </c>
      <c r="B183" s="425" t="str">
        <f t="shared" si="19"/>
        <v>203622237</v>
      </c>
      <c r="C183" s="429" t="str">
        <f t="shared" si="20"/>
        <v>31.03.2025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ФИНАНСОВИ АКТИВИ АД</v>
      </c>
      <c r="B184" s="425" t="str">
        <f t="shared" si="19"/>
        <v>203622237</v>
      </c>
      <c r="C184" s="429" t="str">
        <f t="shared" si="20"/>
        <v>31.03.2025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0</v>
      </c>
    </row>
    <row r="185" spans="1:8">
      <c r="A185" s="425" t="str">
        <f t="shared" si="18"/>
        <v>ФИНАНСОВИ АКТИВИ АД</v>
      </c>
      <c r="B185" s="425" t="str">
        <f t="shared" si="19"/>
        <v>203622237</v>
      </c>
      <c r="C185" s="429" t="str">
        <f t="shared" si="20"/>
        <v>31.03.2025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ФИНАНСОВИ АКТИВИ АД</v>
      </c>
      <c r="B186" s="425" t="str">
        <f t="shared" si="19"/>
        <v>203622237</v>
      </c>
      <c r="C186" s="429" t="str">
        <f t="shared" si="20"/>
        <v>31.03.2025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ФИНАНСОВИ АКТИВИ АД</v>
      </c>
      <c r="B187" s="425" t="str">
        <f t="shared" si="19"/>
        <v>203622237</v>
      </c>
      <c r="C187" s="429" t="str">
        <f t="shared" si="20"/>
        <v>31.03.2025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584</v>
      </c>
    </row>
    <row r="188" spans="1:8">
      <c r="A188" s="425" t="str">
        <f t="shared" si="18"/>
        <v>ФИНАНСОВИ АКТИВИ АД</v>
      </c>
      <c r="B188" s="425" t="str">
        <f t="shared" si="19"/>
        <v>203622237</v>
      </c>
      <c r="C188" s="429" t="str">
        <f t="shared" si="20"/>
        <v>31.03.2025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ФИНАНСОВИ АКТИВИ АД</v>
      </c>
      <c r="B189" s="425" t="str">
        <f t="shared" si="19"/>
        <v>203622237</v>
      </c>
      <c r="C189" s="429" t="str">
        <f t="shared" si="20"/>
        <v>31.03.2025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ФИНАНСОВИ АКТИВИ АД</v>
      </c>
      <c r="B190" s="425" t="str">
        <f t="shared" si="19"/>
        <v>203622237</v>
      </c>
      <c r="C190" s="429" t="str">
        <f t="shared" si="20"/>
        <v>31.03.2025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-672</v>
      </c>
    </row>
    <row r="191" spans="1:8">
      <c r="A191" s="425" t="str">
        <f t="shared" si="18"/>
        <v>ФИНАНСОВИ АКТИВИ АД</v>
      </c>
      <c r="B191" s="425" t="str">
        <f t="shared" si="19"/>
        <v>203622237</v>
      </c>
      <c r="C191" s="429" t="str">
        <f t="shared" si="20"/>
        <v>31.03.2025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-151</v>
      </c>
    </row>
    <row r="192" spans="1:8">
      <c r="A192" s="425" t="str">
        <f t="shared" si="18"/>
        <v>ФИНАНСОВИ АКТИВИ АД</v>
      </c>
      <c r="B192" s="425" t="str">
        <f t="shared" si="19"/>
        <v>203622237</v>
      </c>
      <c r="C192" s="429" t="str">
        <f t="shared" si="20"/>
        <v>31.03.2025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ФИНАНСОВИ АКТИВИ АД</v>
      </c>
      <c r="B193" s="425" t="str">
        <f t="shared" si="19"/>
        <v>203622237</v>
      </c>
      <c r="C193" s="429" t="str">
        <f t="shared" si="20"/>
        <v>31.03.2025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ФИНАНСОВИ АКТИВИ АД</v>
      </c>
      <c r="B194" s="425" t="str">
        <f t="shared" si="19"/>
        <v>203622237</v>
      </c>
      <c r="C194" s="429" t="str">
        <f t="shared" si="20"/>
        <v>31.03.2025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ФИНАНСОВИ АКТИВИ АД</v>
      </c>
      <c r="B195" s="425" t="str">
        <f t="shared" si="19"/>
        <v>203622237</v>
      </c>
      <c r="C195" s="429" t="str">
        <f t="shared" si="20"/>
        <v>31.03.2025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ФИНАНСОВИ АКТИВИ АД</v>
      </c>
      <c r="B196" s="425" t="str">
        <f t="shared" si="19"/>
        <v>203622237</v>
      </c>
      <c r="C196" s="429" t="str">
        <f t="shared" si="20"/>
        <v>31.03.2025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ФИНАНСОВИ АКТИВИ АД</v>
      </c>
      <c r="B197" s="425" t="str">
        <f t="shared" si="19"/>
        <v>203622237</v>
      </c>
      <c r="C197" s="429" t="str">
        <f t="shared" si="20"/>
        <v>31.03.2025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ФИНАНСОВИ АКТИВИ АД</v>
      </c>
      <c r="B198" s="425" t="str">
        <f t="shared" si="19"/>
        <v>203622237</v>
      </c>
      <c r="C198" s="429" t="str">
        <f t="shared" si="20"/>
        <v>31.03.2025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ФИНАНСОВИ АКТИВИ АД</v>
      </c>
      <c r="B199" s="425" t="str">
        <f t="shared" si="19"/>
        <v>203622237</v>
      </c>
      <c r="C199" s="429" t="str">
        <f t="shared" si="20"/>
        <v>31.03.2025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257</v>
      </c>
    </row>
    <row r="200" spans="1:8">
      <c r="A200" s="425" t="str">
        <f t="shared" si="18"/>
        <v>ФИНАНСОВИ АКТИВИ АД</v>
      </c>
      <c r="B200" s="425" t="str">
        <f t="shared" si="19"/>
        <v>203622237</v>
      </c>
      <c r="C200" s="429" t="str">
        <f t="shared" si="20"/>
        <v>31.03.2025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ФИНАНСОВИ АКТИВИ АД</v>
      </c>
      <c r="B201" s="425" t="str">
        <f t="shared" si="19"/>
        <v>203622237</v>
      </c>
      <c r="C201" s="429" t="str">
        <f t="shared" si="20"/>
        <v>31.03.2025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ФИНАНСОВИ АКТИВИ АД</v>
      </c>
      <c r="B202" s="425" t="str">
        <f t="shared" si="19"/>
        <v>203622237</v>
      </c>
      <c r="C202" s="429" t="str">
        <f t="shared" si="20"/>
        <v>31.03.2025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257</v>
      </c>
    </row>
    <row r="203" spans="1:8">
      <c r="A203" s="425" t="str">
        <f t="shared" si="18"/>
        <v>ФИНАНСОВИ АКТИВИ АД</v>
      </c>
      <c r="B203" s="425" t="str">
        <f t="shared" si="19"/>
        <v>203622237</v>
      </c>
      <c r="C203" s="429" t="str">
        <f t="shared" si="20"/>
        <v>31.03.2025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ФИНАНСОВИ АКТИВИ АД</v>
      </c>
      <c r="B204" s="425" t="str">
        <f t="shared" si="19"/>
        <v>203622237</v>
      </c>
      <c r="C204" s="429" t="str">
        <f t="shared" si="20"/>
        <v>31.03.2025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ФИНАНСОВИ АКТИВИ АД</v>
      </c>
      <c r="B205" s="425" t="str">
        <f t="shared" si="19"/>
        <v>203622237</v>
      </c>
      <c r="C205" s="429" t="str">
        <f t="shared" si="20"/>
        <v>31.03.2025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692</v>
      </c>
    </row>
    <row r="206" spans="1:8">
      <c r="A206" s="425" t="str">
        <f t="shared" si="18"/>
        <v>ФИНАНСОВИ АКТИВИ АД</v>
      </c>
      <c r="B206" s="425" t="str">
        <f t="shared" si="19"/>
        <v>203622237</v>
      </c>
      <c r="C206" s="429" t="str">
        <f t="shared" si="20"/>
        <v>31.03.2025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-821</v>
      </c>
    </row>
    <row r="207" spans="1:8">
      <c r="A207" s="425" t="str">
        <f t="shared" si="18"/>
        <v>ФИНАНСОВИ АКТИВИ АД</v>
      </c>
      <c r="B207" s="425" t="str">
        <f t="shared" si="19"/>
        <v>203622237</v>
      </c>
      <c r="C207" s="429" t="str">
        <f t="shared" si="20"/>
        <v>31.03.2025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ФИНАНСОВИ АКТИВИ АД</v>
      </c>
      <c r="B208" s="425" t="str">
        <f t="shared" si="19"/>
        <v>203622237</v>
      </c>
      <c r="C208" s="429" t="str">
        <f t="shared" si="20"/>
        <v>31.03.2025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-256</v>
      </c>
    </row>
    <row r="209" spans="1:8">
      <c r="A209" s="425" t="str">
        <f t="shared" si="18"/>
        <v>ФИНАНСОВИ АКТИВИ АД</v>
      </c>
      <c r="B209" s="425" t="str">
        <f t="shared" si="19"/>
        <v>203622237</v>
      </c>
      <c r="C209" s="429" t="str">
        <f t="shared" si="20"/>
        <v>31.03.2025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ФИНАНСОВИ АКТИВИ АД</v>
      </c>
      <c r="B210" s="425" t="str">
        <f t="shared" si="19"/>
        <v>203622237</v>
      </c>
      <c r="C210" s="429" t="str">
        <f t="shared" si="20"/>
        <v>31.03.2025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ФИНАНСОВИ АКТИВИ АД</v>
      </c>
      <c r="B211" s="425" t="str">
        <f t="shared" si="19"/>
        <v>203622237</v>
      </c>
      <c r="C211" s="429" t="str">
        <f t="shared" si="20"/>
        <v>31.03.2025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-385</v>
      </c>
    </row>
    <row r="212" spans="1:8">
      <c r="A212" s="425" t="str">
        <f t="shared" si="18"/>
        <v>ФИНАНСОВИ АКТИВИ АД</v>
      </c>
      <c r="B212" s="425" t="str">
        <f t="shared" si="19"/>
        <v>203622237</v>
      </c>
      <c r="C212" s="429" t="str">
        <f t="shared" si="20"/>
        <v>31.03.2025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-279</v>
      </c>
    </row>
    <row r="213" spans="1:8">
      <c r="A213" s="425" t="str">
        <f t="shared" si="18"/>
        <v>ФИНАНСОВИ АКТИВИ АД</v>
      </c>
      <c r="B213" s="425" t="str">
        <f t="shared" si="19"/>
        <v>203622237</v>
      </c>
      <c r="C213" s="429" t="str">
        <f t="shared" si="20"/>
        <v>31.03.2025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341</v>
      </c>
    </row>
    <row r="214" spans="1:8">
      <c r="A214" s="425" t="str">
        <f t="shared" si="18"/>
        <v>ФИНАНСОВИ АКТИВИ АД</v>
      </c>
      <c r="B214" s="425" t="str">
        <f t="shared" si="19"/>
        <v>203622237</v>
      </c>
      <c r="C214" s="429" t="str">
        <f t="shared" si="20"/>
        <v>31.03.2025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62</v>
      </c>
    </row>
    <row r="215" spans="1:8">
      <c r="A215" s="425" t="str">
        <f t="shared" si="18"/>
        <v>ФИНАНСОВИ АКТИВИ АД</v>
      </c>
      <c r="B215" s="425" t="str">
        <f t="shared" si="19"/>
        <v>203622237</v>
      </c>
      <c r="C215" s="429" t="str">
        <f t="shared" si="20"/>
        <v>31.03.2025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0</v>
      </c>
    </row>
    <row r="216" spans="1:8">
      <c r="A216" s="425" t="str">
        <f t="shared" si="18"/>
        <v>ФИНАНСОВИ АКТИВИ АД</v>
      </c>
      <c r="B216" s="425" t="str">
        <f t="shared" si="19"/>
        <v>203622237</v>
      </c>
      <c r="C216" s="429" t="str">
        <f t="shared" si="20"/>
        <v>31.03.2025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ФИНАНСОВИ АКТИВИ АД</v>
      </c>
      <c r="B218" s="425" t="str">
        <f t="shared" ref="B218:B281" si="22">pdeBulstat</f>
        <v>203622237</v>
      </c>
      <c r="C218" s="429" t="str">
        <f t="shared" ref="C218:C281" si="23">endDate</f>
        <v>31.03.2025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1100</v>
      </c>
    </row>
    <row r="219" spans="1:8">
      <c r="A219" s="425" t="str">
        <f t="shared" si="21"/>
        <v>ФИНАНСОВИ АКТИВИ АД</v>
      </c>
      <c r="B219" s="425" t="str">
        <f t="shared" si="22"/>
        <v>203622237</v>
      </c>
      <c r="C219" s="429" t="str">
        <f t="shared" si="23"/>
        <v>31.03.2025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ФИНАНСОВИ АКТИВИ АД</v>
      </c>
      <c r="B220" s="425" t="str">
        <f t="shared" si="22"/>
        <v>203622237</v>
      </c>
      <c r="C220" s="429" t="str">
        <f t="shared" si="23"/>
        <v>31.03.2025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ФИНАНСОВИ АКТИВИ АД</v>
      </c>
      <c r="B221" s="425" t="str">
        <f t="shared" si="22"/>
        <v>203622237</v>
      </c>
      <c r="C221" s="429" t="str">
        <f t="shared" si="23"/>
        <v>31.03.2025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ФИНАНСОВИ АКТИВИ АД</v>
      </c>
      <c r="B222" s="425" t="str">
        <f t="shared" si="22"/>
        <v>203622237</v>
      </c>
      <c r="C222" s="429" t="str">
        <f t="shared" si="23"/>
        <v>31.03.2025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1100</v>
      </c>
    </row>
    <row r="223" spans="1:8">
      <c r="A223" s="425" t="str">
        <f t="shared" si="21"/>
        <v>ФИНАНСОВИ АКТИВИ АД</v>
      </c>
      <c r="B223" s="425" t="str">
        <f t="shared" si="22"/>
        <v>203622237</v>
      </c>
      <c r="C223" s="429" t="str">
        <f t="shared" si="23"/>
        <v>31.03.2025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ФИНАНСОВИ АКТИВИ АД</v>
      </c>
      <c r="B224" s="425" t="str">
        <f t="shared" si="22"/>
        <v>203622237</v>
      </c>
      <c r="C224" s="429" t="str">
        <f t="shared" si="23"/>
        <v>31.03.2025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ФИНАНСОВИ АКТИВИ АД</v>
      </c>
      <c r="B225" s="425" t="str">
        <f t="shared" si="22"/>
        <v>203622237</v>
      </c>
      <c r="C225" s="429" t="str">
        <f t="shared" si="23"/>
        <v>31.03.2025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ФИНАНСОВИ АКТИВИ АД</v>
      </c>
      <c r="B226" s="425" t="str">
        <f t="shared" si="22"/>
        <v>203622237</v>
      </c>
      <c r="C226" s="429" t="str">
        <f t="shared" si="23"/>
        <v>31.03.2025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ФИНАНСОВИ АКТИВИ АД</v>
      </c>
      <c r="B227" s="425" t="str">
        <f t="shared" si="22"/>
        <v>203622237</v>
      </c>
      <c r="C227" s="429" t="str">
        <f t="shared" si="23"/>
        <v>31.03.2025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ФИНАНСОВИ АКТИВИ АД</v>
      </c>
      <c r="B228" s="425" t="str">
        <f t="shared" si="22"/>
        <v>203622237</v>
      </c>
      <c r="C228" s="429" t="str">
        <f t="shared" si="23"/>
        <v>31.03.2025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ФИНАНСОВИ АКТИВИ АД</v>
      </c>
      <c r="B229" s="425" t="str">
        <f t="shared" si="22"/>
        <v>203622237</v>
      </c>
      <c r="C229" s="429" t="str">
        <f t="shared" si="23"/>
        <v>31.03.2025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ФИНАНСОВИ АКТИВИ АД</v>
      </c>
      <c r="B230" s="425" t="str">
        <f t="shared" si="22"/>
        <v>203622237</v>
      </c>
      <c r="C230" s="429" t="str">
        <f t="shared" si="23"/>
        <v>31.03.2025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ФИНАНСОВИ АКТИВИ АД</v>
      </c>
      <c r="B231" s="425" t="str">
        <f t="shared" si="22"/>
        <v>203622237</v>
      </c>
      <c r="C231" s="429" t="str">
        <f t="shared" si="23"/>
        <v>31.03.2025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ФИНАНСОВИ АКТИВИ АД</v>
      </c>
      <c r="B232" s="425" t="str">
        <f t="shared" si="22"/>
        <v>203622237</v>
      </c>
      <c r="C232" s="429" t="str">
        <f t="shared" si="23"/>
        <v>31.03.2025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ФИНАНСОВИ АКТИВИ АД</v>
      </c>
      <c r="B233" s="425" t="str">
        <f t="shared" si="22"/>
        <v>203622237</v>
      </c>
      <c r="C233" s="429" t="str">
        <f t="shared" si="23"/>
        <v>31.03.2025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ФИНАНСОВИ АКТИВИ АД</v>
      </c>
      <c r="B234" s="425" t="str">
        <f t="shared" si="22"/>
        <v>203622237</v>
      </c>
      <c r="C234" s="429" t="str">
        <f t="shared" si="23"/>
        <v>31.03.2025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ФИНАНСОВИ АКТИВИ АД</v>
      </c>
      <c r="B235" s="425" t="str">
        <f t="shared" si="22"/>
        <v>203622237</v>
      </c>
      <c r="C235" s="429" t="str">
        <f t="shared" si="23"/>
        <v>31.03.2025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ФИНАНСОВИ АКТИВИ АД</v>
      </c>
      <c r="B236" s="425" t="str">
        <f t="shared" si="22"/>
        <v>203622237</v>
      </c>
      <c r="C236" s="429" t="str">
        <f t="shared" si="23"/>
        <v>31.03.2025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1100</v>
      </c>
    </row>
    <row r="237" spans="1:8">
      <c r="A237" s="425" t="str">
        <f t="shared" si="21"/>
        <v>ФИНАНСОВИ АКТИВИ АД</v>
      </c>
      <c r="B237" s="425" t="str">
        <f t="shared" si="22"/>
        <v>203622237</v>
      </c>
      <c r="C237" s="429" t="str">
        <f t="shared" si="23"/>
        <v>31.03.2025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ФИНАНСОВИ АКТИВИ АД</v>
      </c>
      <c r="B238" s="425" t="str">
        <f t="shared" si="22"/>
        <v>203622237</v>
      </c>
      <c r="C238" s="429" t="str">
        <f t="shared" si="23"/>
        <v>31.03.2025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ФИНАНСОВИ АКТИВИ АД</v>
      </c>
      <c r="B239" s="425" t="str">
        <f t="shared" si="22"/>
        <v>203622237</v>
      </c>
      <c r="C239" s="429" t="str">
        <f t="shared" si="23"/>
        <v>31.03.2025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1100</v>
      </c>
    </row>
    <row r="240" spans="1:8">
      <c r="A240" s="425" t="str">
        <f t="shared" si="21"/>
        <v>ФИНАНСОВИ АКТИВИ АД</v>
      </c>
      <c r="B240" s="425" t="str">
        <f t="shared" si="22"/>
        <v>203622237</v>
      </c>
      <c r="C240" s="429" t="str">
        <f t="shared" si="23"/>
        <v>31.03.2025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ФИНАНСОВИ АКТИВИ АД</v>
      </c>
      <c r="B241" s="425" t="str">
        <f t="shared" si="22"/>
        <v>203622237</v>
      </c>
      <c r="C241" s="429" t="str">
        <f t="shared" si="23"/>
        <v>31.03.2025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ФИНАНСОВИ АКТИВИ АД</v>
      </c>
      <c r="B242" s="425" t="str">
        <f t="shared" si="22"/>
        <v>203622237</v>
      </c>
      <c r="C242" s="429" t="str">
        <f t="shared" si="23"/>
        <v>31.03.2025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ФИНАНСОВИ АКТИВИ АД</v>
      </c>
      <c r="B243" s="425" t="str">
        <f t="shared" si="22"/>
        <v>203622237</v>
      </c>
      <c r="C243" s="429" t="str">
        <f t="shared" si="23"/>
        <v>31.03.2025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ФИНАНСОВИ АКТИВИ АД</v>
      </c>
      <c r="B244" s="425" t="str">
        <f t="shared" si="22"/>
        <v>203622237</v>
      </c>
      <c r="C244" s="429" t="str">
        <f t="shared" si="23"/>
        <v>31.03.2025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ФИНАНСОВИ АКТИВИ АД</v>
      </c>
      <c r="B245" s="425" t="str">
        <f t="shared" si="22"/>
        <v>203622237</v>
      </c>
      <c r="C245" s="429" t="str">
        <f t="shared" si="23"/>
        <v>31.03.2025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ФИНАНСОВИ АКТИВИ АД</v>
      </c>
      <c r="B246" s="425" t="str">
        <f t="shared" si="22"/>
        <v>203622237</v>
      </c>
      <c r="C246" s="429" t="str">
        <f t="shared" si="23"/>
        <v>31.03.2025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ФИНАНСОВИ АКТИВИ АД</v>
      </c>
      <c r="B247" s="425" t="str">
        <f t="shared" si="22"/>
        <v>203622237</v>
      </c>
      <c r="C247" s="429" t="str">
        <f t="shared" si="23"/>
        <v>31.03.2025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ФИНАНСОВИ АКТИВИ АД</v>
      </c>
      <c r="B248" s="425" t="str">
        <f t="shared" si="22"/>
        <v>203622237</v>
      </c>
      <c r="C248" s="429" t="str">
        <f t="shared" si="23"/>
        <v>31.03.2025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ФИНАНСОВИ АКТИВИ АД</v>
      </c>
      <c r="B249" s="425" t="str">
        <f t="shared" si="22"/>
        <v>203622237</v>
      </c>
      <c r="C249" s="429" t="str">
        <f t="shared" si="23"/>
        <v>31.03.2025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ФИНАНСОВИ АКТИВИ АД</v>
      </c>
      <c r="B250" s="425" t="str">
        <f t="shared" si="22"/>
        <v>203622237</v>
      </c>
      <c r="C250" s="429" t="str">
        <f t="shared" si="23"/>
        <v>31.03.2025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ФИНАНСОВИ АКТИВИ АД</v>
      </c>
      <c r="B251" s="425" t="str">
        <f t="shared" si="22"/>
        <v>203622237</v>
      </c>
      <c r="C251" s="429" t="str">
        <f t="shared" si="23"/>
        <v>31.03.2025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ФИНАНСОВИ АКТИВИ АД</v>
      </c>
      <c r="B252" s="425" t="str">
        <f t="shared" si="22"/>
        <v>203622237</v>
      </c>
      <c r="C252" s="429" t="str">
        <f t="shared" si="23"/>
        <v>31.03.2025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ФИНАНСОВИ АКТИВИ АД</v>
      </c>
      <c r="B253" s="425" t="str">
        <f t="shared" si="22"/>
        <v>203622237</v>
      </c>
      <c r="C253" s="429" t="str">
        <f t="shared" si="23"/>
        <v>31.03.2025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ФИНАНСОВИ АКТИВИ АД</v>
      </c>
      <c r="B254" s="425" t="str">
        <f t="shared" si="22"/>
        <v>203622237</v>
      </c>
      <c r="C254" s="429" t="str">
        <f t="shared" si="23"/>
        <v>31.03.2025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ФИНАНСОВИ АКТИВИ АД</v>
      </c>
      <c r="B255" s="425" t="str">
        <f t="shared" si="22"/>
        <v>203622237</v>
      </c>
      <c r="C255" s="429" t="str">
        <f t="shared" si="23"/>
        <v>31.03.2025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ФИНАНСОВИ АКТИВИ АД</v>
      </c>
      <c r="B256" s="425" t="str">
        <f t="shared" si="22"/>
        <v>203622237</v>
      </c>
      <c r="C256" s="429" t="str">
        <f t="shared" si="23"/>
        <v>31.03.2025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ФИНАНСОВИ АКТИВИ АД</v>
      </c>
      <c r="B257" s="425" t="str">
        <f t="shared" si="22"/>
        <v>203622237</v>
      </c>
      <c r="C257" s="429" t="str">
        <f t="shared" si="23"/>
        <v>31.03.2025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ФИНАНСОВИ АКТИВИ АД</v>
      </c>
      <c r="B258" s="425" t="str">
        <f t="shared" si="22"/>
        <v>203622237</v>
      </c>
      <c r="C258" s="429" t="str">
        <f t="shared" si="23"/>
        <v>31.03.2025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ФИНАНСОВИ АКТИВИ АД</v>
      </c>
      <c r="B259" s="425" t="str">
        <f t="shared" si="22"/>
        <v>203622237</v>
      </c>
      <c r="C259" s="429" t="str">
        <f t="shared" si="23"/>
        <v>31.03.2025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ФИНАНСОВИ АКТИВИ АД</v>
      </c>
      <c r="B260" s="425" t="str">
        <f t="shared" si="22"/>
        <v>203622237</v>
      </c>
      <c r="C260" s="429" t="str">
        <f t="shared" si="23"/>
        <v>31.03.2025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ФИНАНСОВИ АКТИВИ АД</v>
      </c>
      <c r="B261" s="425" t="str">
        <f t="shared" si="22"/>
        <v>203622237</v>
      </c>
      <c r="C261" s="429" t="str">
        <f t="shared" si="23"/>
        <v>31.03.2025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ФИНАНСОВИ АКТИВИ АД</v>
      </c>
      <c r="B262" s="425" t="str">
        <f t="shared" si="22"/>
        <v>203622237</v>
      </c>
      <c r="C262" s="429" t="str">
        <f t="shared" si="23"/>
        <v>31.03.2025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ФИНАНСОВИ АКТИВИ АД</v>
      </c>
      <c r="B263" s="425" t="str">
        <f t="shared" si="22"/>
        <v>203622237</v>
      </c>
      <c r="C263" s="429" t="str">
        <f t="shared" si="23"/>
        <v>31.03.2025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ФИНАНСОВИ АКТИВИ АД</v>
      </c>
      <c r="B264" s="425" t="str">
        <f t="shared" si="22"/>
        <v>203622237</v>
      </c>
      <c r="C264" s="429" t="str">
        <f t="shared" si="23"/>
        <v>31.03.2025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ФИНАНСОВИ АКТИВИ АД</v>
      </c>
      <c r="B265" s="425" t="str">
        <f t="shared" si="22"/>
        <v>203622237</v>
      </c>
      <c r="C265" s="429" t="str">
        <f t="shared" si="23"/>
        <v>31.03.2025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ФИНАНСОВИ АКТИВИ АД</v>
      </c>
      <c r="B266" s="425" t="str">
        <f t="shared" si="22"/>
        <v>203622237</v>
      </c>
      <c r="C266" s="429" t="str">
        <f t="shared" si="23"/>
        <v>31.03.2025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ФИНАНСОВИ АКТИВИ АД</v>
      </c>
      <c r="B267" s="425" t="str">
        <f t="shared" si="22"/>
        <v>203622237</v>
      </c>
      <c r="C267" s="429" t="str">
        <f t="shared" si="23"/>
        <v>31.03.2025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ФИНАНСОВИ АКТИВИ АД</v>
      </c>
      <c r="B268" s="425" t="str">
        <f t="shared" si="22"/>
        <v>203622237</v>
      </c>
      <c r="C268" s="429" t="str">
        <f t="shared" si="23"/>
        <v>31.03.2025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ФИНАНСОВИ АКТИВИ АД</v>
      </c>
      <c r="B269" s="425" t="str">
        <f t="shared" si="22"/>
        <v>203622237</v>
      </c>
      <c r="C269" s="429" t="str">
        <f t="shared" si="23"/>
        <v>31.03.2025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ФИНАНСОВИ АКТИВИ АД</v>
      </c>
      <c r="B270" s="425" t="str">
        <f t="shared" si="22"/>
        <v>203622237</v>
      </c>
      <c r="C270" s="429" t="str">
        <f t="shared" si="23"/>
        <v>31.03.2025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ФИНАНСОВИ АКТИВИ АД</v>
      </c>
      <c r="B271" s="425" t="str">
        <f t="shared" si="22"/>
        <v>203622237</v>
      </c>
      <c r="C271" s="429" t="str">
        <f t="shared" si="23"/>
        <v>31.03.2025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ФИНАНСОВИ АКТИВИ АД</v>
      </c>
      <c r="B272" s="425" t="str">
        <f t="shared" si="22"/>
        <v>203622237</v>
      </c>
      <c r="C272" s="429" t="str">
        <f t="shared" si="23"/>
        <v>31.03.2025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ФИНАНСОВИ АКТИВИ АД</v>
      </c>
      <c r="B273" s="425" t="str">
        <f t="shared" si="22"/>
        <v>203622237</v>
      </c>
      <c r="C273" s="429" t="str">
        <f t="shared" si="23"/>
        <v>31.03.2025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ФИНАНСОВИ АКТИВИ АД</v>
      </c>
      <c r="B274" s="425" t="str">
        <f t="shared" si="22"/>
        <v>203622237</v>
      </c>
      <c r="C274" s="429" t="str">
        <f t="shared" si="23"/>
        <v>31.03.2025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ФИНАНСОВИ АКТИВИ АД</v>
      </c>
      <c r="B275" s="425" t="str">
        <f t="shared" si="22"/>
        <v>203622237</v>
      </c>
      <c r="C275" s="429" t="str">
        <f t="shared" si="23"/>
        <v>31.03.2025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ФИНАНСОВИ АКТИВИ АД</v>
      </c>
      <c r="B276" s="425" t="str">
        <f t="shared" si="22"/>
        <v>203622237</v>
      </c>
      <c r="C276" s="429" t="str">
        <f t="shared" si="23"/>
        <v>31.03.2025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ФИНАНСОВИ АКТИВИ АД</v>
      </c>
      <c r="B277" s="425" t="str">
        <f t="shared" si="22"/>
        <v>203622237</v>
      </c>
      <c r="C277" s="429" t="str">
        <f t="shared" si="23"/>
        <v>31.03.2025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ФИНАНСОВИ АКТИВИ АД</v>
      </c>
      <c r="B278" s="425" t="str">
        <f t="shared" si="22"/>
        <v>203622237</v>
      </c>
      <c r="C278" s="429" t="str">
        <f t="shared" si="23"/>
        <v>31.03.2025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ФИНАНСОВИ АКТИВИ АД</v>
      </c>
      <c r="B279" s="425" t="str">
        <f t="shared" si="22"/>
        <v>203622237</v>
      </c>
      <c r="C279" s="429" t="str">
        <f t="shared" si="23"/>
        <v>31.03.2025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ФИНАНСОВИ АКТИВИ АД</v>
      </c>
      <c r="B280" s="425" t="str">
        <f t="shared" si="22"/>
        <v>203622237</v>
      </c>
      <c r="C280" s="429" t="str">
        <f t="shared" si="23"/>
        <v>31.03.2025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ФИНАНСОВИ АКТИВИ АД</v>
      </c>
      <c r="B281" s="425" t="str">
        <f t="shared" si="22"/>
        <v>203622237</v>
      </c>
      <c r="C281" s="429" t="str">
        <f t="shared" si="23"/>
        <v>31.03.2025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ФИНАНСОВИ АКТИВИ АД</v>
      </c>
      <c r="B282" s="425" t="str">
        <f t="shared" ref="B282:B345" si="25">pdeBulstat</f>
        <v>203622237</v>
      </c>
      <c r="C282" s="429" t="str">
        <f t="shared" ref="C282:C345" si="26">endDate</f>
        <v>31.03.2025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ФИНАНСОВИ АКТИВИ АД</v>
      </c>
      <c r="B283" s="425" t="str">
        <f t="shared" si="25"/>
        <v>203622237</v>
      </c>
      <c r="C283" s="429" t="str">
        <f t="shared" si="26"/>
        <v>31.03.2025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ФИНАНСОВИ АКТИВИ АД</v>
      </c>
      <c r="B284" s="425" t="str">
        <f t="shared" si="25"/>
        <v>203622237</v>
      </c>
      <c r="C284" s="429" t="str">
        <f t="shared" si="26"/>
        <v>31.03.2025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0</v>
      </c>
    </row>
    <row r="285" spans="1:8">
      <c r="A285" s="425" t="str">
        <f t="shared" si="24"/>
        <v>ФИНАНСОВИ АКТИВИ АД</v>
      </c>
      <c r="B285" s="425" t="str">
        <f t="shared" si="25"/>
        <v>203622237</v>
      </c>
      <c r="C285" s="429" t="str">
        <f t="shared" si="26"/>
        <v>31.03.2025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ФИНАНСОВИ АКТИВИ АД</v>
      </c>
      <c r="B286" s="425" t="str">
        <f t="shared" si="25"/>
        <v>203622237</v>
      </c>
      <c r="C286" s="429" t="str">
        <f t="shared" si="26"/>
        <v>31.03.2025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ФИНАНСОВИ АКТИВИ АД</v>
      </c>
      <c r="B287" s="425" t="str">
        <f t="shared" si="25"/>
        <v>203622237</v>
      </c>
      <c r="C287" s="429" t="str">
        <f t="shared" si="26"/>
        <v>31.03.2025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ФИНАНСОВИ АКТИВИ АД</v>
      </c>
      <c r="B288" s="425" t="str">
        <f t="shared" si="25"/>
        <v>203622237</v>
      </c>
      <c r="C288" s="429" t="str">
        <f t="shared" si="26"/>
        <v>31.03.2025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0</v>
      </c>
    </row>
    <row r="289" spans="1:8">
      <c r="A289" s="425" t="str">
        <f t="shared" si="24"/>
        <v>ФИНАНСОВИ АКТИВИ АД</v>
      </c>
      <c r="B289" s="425" t="str">
        <f t="shared" si="25"/>
        <v>203622237</v>
      </c>
      <c r="C289" s="429" t="str">
        <f t="shared" si="26"/>
        <v>31.03.2025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ФИНАНСОВИ АКТИВИ АД</v>
      </c>
      <c r="B290" s="425" t="str">
        <f t="shared" si="25"/>
        <v>203622237</v>
      </c>
      <c r="C290" s="429" t="str">
        <f t="shared" si="26"/>
        <v>31.03.2025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ФИНАНСОВИ АКТИВИ АД</v>
      </c>
      <c r="B291" s="425" t="str">
        <f t="shared" si="25"/>
        <v>203622237</v>
      </c>
      <c r="C291" s="429" t="str">
        <f t="shared" si="26"/>
        <v>31.03.2025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ФИНАНСОВИ АКТИВИ АД</v>
      </c>
      <c r="B292" s="425" t="str">
        <f t="shared" si="25"/>
        <v>203622237</v>
      </c>
      <c r="C292" s="429" t="str">
        <f t="shared" si="26"/>
        <v>31.03.2025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ФИНАНСОВИ АКТИВИ АД</v>
      </c>
      <c r="B293" s="425" t="str">
        <f t="shared" si="25"/>
        <v>203622237</v>
      </c>
      <c r="C293" s="429" t="str">
        <f t="shared" si="26"/>
        <v>31.03.2025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ФИНАНСОВИ АКТИВИ АД</v>
      </c>
      <c r="B294" s="425" t="str">
        <f t="shared" si="25"/>
        <v>203622237</v>
      </c>
      <c r="C294" s="429" t="str">
        <f t="shared" si="26"/>
        <v>31.03.2025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ФИНАНСОВИ АКТИВИ АД</v>
      </c>
      <c r="B295" s="425" t="str">
        <f t="shared" si="25"/>
        <v>203622237</v>
      </c>
      <c r="C295" s="429" t="str">
        <f t="shared" si="26"/>
        <v>31.03.2025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ФИНАНСОВИ АКТИВИ АД</v>
      </c>
      <c r="B296" s="425" t="str">
        <f t="shared" si="25"/>
        <v>203622237</v>
      </c>
      <c r="C296" s="429" t="str">
        <f t="shared" si="26"/>
        <v>31.03.2025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ФИНАНСОВИ АКТИВИ АД</v>
      </c>
      <c r="B297" s="425" t="str">
        <f t="shared" si="25"/>
        <v>203622237</v>
      </c>
      <c r="C297" s="429" t="str">
        <f t="shared" si="26"/>
        <v>31.03.2025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ФИНАНСОВИ АКТИВИ АД</v>
      </c>
      <c r="B298" s="425" t="str">
        <f t="shared" si="25"/>
        <v>203622237</v>
      </c>
      <c r="C298" s="429" t="str">
        <f t="shared" si="26"/>
        <v>31.03.2025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ФИНАНСОВИ АКТИВИ АД</v>
      </c>
      <c r="B299" s="425" t="str">
        <f t="shared" si="25"/>
        <v>203622237</v>
      </c>
      <c r="C299" s="429" t="str">
        <f t="shared" si="26"/>
        <v>31.03.2025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ФИНАНСОВИ АКТИВИ АД</v>
      </c>
      <c r="B300" s="425" t="str">
        <f t="shared" si="25"/>
        <v>203622237</v>
      </c>
      <c r="C300" s="429" t="str">
        <f t="shared" si="26"/>
        <v>31.03.2025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ФИНАНСОВИ АКТИВИ АД</v>
      </c>
      <c r="B301" s="425" t="str">
        <f t="shared" si="25"/>
        <v>203622237</v>
      </c>
      <c r="C301" s="429" t="str">
        <f t="shared" si="26"/>
        <v>31.03.2025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ФИНАНСОВИ АКТИВИ АД</v>
      </c>
      <c r="B302" s="425" t="str">
        <f t="shared" si="25"/>
        <v>203622237</v>
      </c>
      <c r="C302" s="429" t="str">
        <f t="shared" si="26"/>
        <v>31.03.2025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0</v>
      </c>
    </row>
    <row r="303" spans="1:8">
      <c r="A303" s="425" t="str">
        <f t="shared" si="24"/>
        <v>ФИНАНСОВИ АКТИВИ АД</v>
      </c>
      <c r="B303" s="425" t="str">
        <f t="shared" si="25"/>
        <v>203622237</v>
      </c>
      <c r="C303" s="429" t="str">
        <f t="shared" si="26"/>
        <v>31.03.2025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ФИНАНСОВИ АКТИВИ АД</v>
      </c>
      <c r="B304" s="425" t="str">
        <f t="shared" si="25"/>
        <v>203622237</v>
      </c>
      <c r="C304" s="429" t="str">
        <f t="shared" si="26"/>
        <v>31.03.2025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ФИНАНСОВИ АКТИВИ АД</v>
      </c>
      <c r="B305" s="425" t="str">
        <f t="shared" si="25"/>
        <v>203622237</v>
      </c>
      <c r="C305" s="429" t="str">
        <f t="shared" si="26"/>
        <v>31.03.2025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0</v>
      </c>
    </row>
    <row r="306" spans="1:8">
      <c r="A306" s="425" t="str">
        <f t="shared" si="24"/>
        <v>ФИНАНСОВИ АКТИВИ АД</v>
      </c>
      <c r="B306" s="425" t="str">
        <f t="shared" si="25"/>
        <v>203622237</v>
      </c>
      <c r="C306" s="429" t="str">
        <f t="shared" si="26"/>
        <v>31.03.2025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ФИНАНСОВИ АКТИВИ АД</v>
      </c>
      <c r="B307" s="425" t="str">
        <f t="shared" si="25"/>
        <v>203622237</v>
      </c>
      <c r="C307" s="429" t="str">
        <f t="shared" si="26"/>
        <v>31.03.2025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ФИНАНСОВИ АКТИВИ АД</v>
      </c>
      <c r="B308" s="425" t="str">
        <f t="shared" si="25"/>
        <v>203622237</v>
      </c>
      <c r="C308" s="429" t="str">
        <f t="shared" si="26"/>
        <v>31.03.2025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ФИНАНСОВИ АКТИВИ АД</v>
      </c>
      <c r="B309" s="425" t="str">
        <f t="shared" si="25"/>
        <v>203622237</v>
      </c>
      <c r="C309" s="429" t="str">
        <f t="shared" si="26"/>
        <v>31.03.2025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ФИНАНСОВИ АКТИВИ АД</v>
      </c>
      <c r="B310" s="425" t="str">
        <f t="shared" si="25"/>
        <v>203622237</v>
      </c>
      <c r="C310" s="429" t="str">
        <f t="shared" si="26"/>
        <v>31.03.2025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ФИНАНСОВИ АКТИВИ АД</v>
      </c>
      <c r="B311" s="425" t="str">
        <f t="shared" si="25"/>
        <v>203622237</v>
      </c>
      <c r="C311" s="429" t="str">
        <f t="shared" si="26"/>
        <v>31.03.2025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ФИНАНСОВИ АКТИВИ АД</v>
      </c>
      <c r="B312" s="425" t="str">
        <f t="shared" si="25"/>
        <v>203622237</v>
      </c>
      <c r="C312" s="429" t="str">
        <f t="shared" si="26"/>
        <v>31.03.2025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ФИНАНСОВИ АКТИВИ АД</v>
      </c>
      <c r="B313" s="425" t="str">
        <f t="shared" si="25"/>
        <v>203622237</v>
      </c>
      <c r="C313" s="429" t="str">
        <f t="shared" si="26"/>
        <v>31.03.2025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ФИНАНСОВИ АКТИВИ АД</v>
      </c>
      <c r="B314" s="425" t="str">
        <f t="shared" si="25"/>
        <v>203622237</v>
      </c>
      <c r="C314" s="429" t="str">
        <f t="shared" si="26"/>
        <v>31.03.2025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ФИНАНСОВИ АКТИВИ АД</v>
      </c>
      <c r="B315" s="425" t="str">
        <f t="shared" si="25"/>
        <v>203622237</v>
      </c>
      <c r="C315" s="429" t="str">
        <f t="shared" si="26"/>
        <v>31.03.2025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ФИНАНСОВИ АКТИВИ АД</v>
      </c>
      <c r="B316" s="425" t="str">
        <f t="shared" si="25"/>
        <v>203622237</v>
      </c>
      <c r="C316" s="429" t="str">
        <f t="shared" si="26"/>
        <v>31.03.2025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ФИНАНСОВИ АКТИВИ АД</v>
      </c>
      <c r="B317" s="425" t="str">
        <f t="shared" si="25"/>
        <v>203622237</v>
      </c>
      <c r="C317" s="429" t="str">
        <f t="shared" si="26"/>
        <v>31.03.2025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ФИНАНСОВИ АКТИВИ АД</v>
      </c>
      <c r="B318" s="425" t="str">
        <f t="shared" si="25"/>
        <v>203622237</v>
      </c>
      <c r="C318" s="429" t="str">
        <f t="shared" si="26"/>
        <v>31.03.2025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ФИНАНСОВИ АКТИВИ АД</v>
      </c>
      <c r="B319" s="425" t="str">
        <f t="shared" si="25"/>
        <v>203622237</v>
      </c>
      <c r="C319" s="429" t="str">
        <f t="shared" si="26"/>
        <v>31.03.2025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ФИНАНСОВИ АКТИВИ АД</v>
      </c>
      <c r="B320" s="425" t="str">
        <f t="shared" si="25"/>
        <v>203622237</v>
      </c>
      <c r="C320" s="429" t="str">
        <f t="shared" si="26"/>
        <v>31.03.2025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ФИНАНСОВИ АКТИВИ АД</v>
      </c>
      <c r="B321" s="425" t="str">
        <f t="shared" si="25"/>
        <v>203622237</v>
      </c>
      <c r="C321" s="429" t="str">
        <f t="shared" si="26"/>
        <v>31.03.2025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ФИНАНСОВИ АКТИВИ АД</v>
      </c>
      <c r="B322" s="425" t="str">
        <f t="shared" si="25"/>
        <v>203622237</v>
      </c>
      <c r="C322" s="429" t="str">
        <f t="shared" si="26"/>
        <v>31.03.2025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ФИНАНСОВИ АКТИВИ АД</v>
      </c>
      <c r="B323" s="425" t="str">
        <f t="shared" si="25"/>
        <v>203622237</v>
      </c>
      <c r="C323" s="429" t="str">
        <f t="shared" si="26"/>
        <v>31.03.2025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ФИНАНСОВИ АКТИВИ АД</v>
      </c>
      <c r="B324" s="425" t="str">
        <f t="shared" si="25"/>
        <v>203622237</v>
      </c>
      <c r="C324" s="429" t="str">
        <f t="shared" si="26"/>
        <v>31.03.2025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ФИНАНСОВИ АКТИВИ АД</v>
      </c>
      <c r="B325" s="425" t="str">
        <f t="shared" si="25"/>
        <v>203622237</v>
      </c>
      <c r="C325" s="429" t="str">
        <f t="shared" si="26"/>
        <v>31.03.2025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ФИНАНСОВИ АКТИВИ АД</v>
      </c>
      <c r="B326" s="425" t="str">
        <f t="shared" si="25"/>
        <v>203622237</v>
      </c>
      <c r="C326" s="429" t="str">
        <f t="shared" si="26"/>
        <v>31.03.2025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ФИНАНСОВИ АКТИВИ АД</v>
      </c>
      <c r="B327" s="425" t="str">
        <f t="shared" si="25"/>
        <v>203622237</v>
      </c>
      <c r="C327" s="429" t="str">
        <f t="shared" si="26"/>
        <v>31.03.2025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ФИНАНСОВИ АКТИВИ АД</v>
      </c>
      <c r="B328" s="425" t="str">
        <f t="shared" si="25"/>
        <v>203622237</v>
      </c>
      <c r="C328" s="429" t="str">
        <f t="shared" si="26"/>
        <v>31.03.2025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110</v>
      </c>
    </row>
    <row r="329" spans="1:8">
      <c r="A329" s="425" t="str">
        <f t="shared" si="24"/>
        <v>ФИНАНСОВИ АКТИВИ АД</v>
      </c>
      <c r="B329" s="425" t="str">
        <f t="shared" si="25"/>
        <v>203622237</v>
      </c>
      <c r="C329" s="429" t="str">
        <f t="shared" si="26"/>
        <v>31.03.2025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ФИНАНСОВИ АКТИВИ АД</v>
      </c>
      <c r="B330" s="425" t="str">
        <f t="shared" si="25"/>
        <v>203622237</v>
      </c>
      <c r="C330" s="429" t="str">
        <f t="shared" si="26"/>
        <v>31.03.2025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ФИНАНСОВИ АКТИВИ АД</v>
      </c>
      <c r="B331" s="425" t="str">
        <f t="shared" si="25"/>
        <v>203622237</v>
      </c>
      <c r="C331" s="429" t="str">
        <f t="shared" si="26"/>
        <v>31.03.2025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ФИНАНСОВИ АКТИВИ АД</v>
      </c>
      <c r="B332" s="425" t="str">
        <f t="shared" si="25"/>
        <v>203622237</v>
      </c>
      <c r="C332" s="429" t="str">
        <f t="shared" si="26"/>
        <v>31.03.2025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110</v>
      </c>
    </row>
    <row r="333" spans="1:8">
      <c r="A333" s="425" t="str">
        <f t="shared" si="24"/>
        <v>ФИНАНСОВИ АКТИВИ АД</v>
      </c>
      <c r="B333" s="425" t="str">
        <f t="shared" si="25"/>
        <v>203622237</v>
      </c>
      <c r="C333" s="429" t="str">
        <f t="shared" si="26"/>
        <v>31.03.2025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ФИНАНСОВИ АКТИВИ АД</v>
      </c>
      <c r="B334" s="425" t="str">
        <f t="shared" si="25"/>
        <v>203622237</v>
      </c>
      <c r="C334" s="429" t="str">
        <f t="shared" si="26"/>
        <v>31.03.2025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ФИНАНСОВИ АКТИВИ АД</v>
      </c>
      <c r="B335" s="425" t="str">
        <f t="shared" si="25"/>
        <v>203622237</v>
      </c>
      <c r="C335" s="429" t="str">
        <f t="shared" si="26"/>
        <v>31.03.2025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ФИНАНСОВИ АКТИВИ АД</v>
      </c>
      <c r="B336" s="425" t="str">
        <f t="shared" si="25"/>
        <v>203622237</v>
      </c>
      <c r="C336" s="429" t="str">
        <f t="shared" si="26"/>
        <v>31.03.2025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ФИНАНСОВИ АКТИВИ АД</v>
      </c>
      <c r="B337" s="425" t="str">
        <f t="shared" si="25"/>
        <v>203622237</v>
      </c>
      <c r="C337" s="429" t="str">
        <f t="shared" si="26"/>
        <v>31.03.2025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ФИНАНСОВИ АКТИВИ АД</v>
      </c>
      <c r="B338" s="425" t="str">
        <f t="shared" si="25"/>
        <v>203622237</v>
      </c>
      <c r="C338" s="429" t="str">
        <f t="shared" si="26"/>
        <v>31.03.2025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ФИНАНСОВИ АКТИВИ АД</v>
      </c>
      <c r="B339" s="425" t="str">
        <f t="shared" si="25"/>
        <v>203622237</v>
      </c>
      <c r="C339" s="429" t="str">
        <f t="shared" si="26"/>
        <v>31.03.2025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ФИНАНСОВИ АКТИВИ АД</v>
      </c>
      <c r="B340" s="425" t="str">
        <f t="shared" si="25"/>
        <v>203622237</v>
      </c>
      <c r="C340" s="429" t="str">
        <f t="shared" si="26"/>
        <v>31.03.2025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ФИНАНСОВИ АКТИВИ АД</v>
      </c>
      <c r="B341" s="425" t="str">
        <f t="shared" si="25"/>
        <v>203622237</v>
      </c>
      <c r="C341" s="429" t="str">
        <f t="shared" si="26"/>
        <v>31.03.2025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ФИНАНСОВИ АКТИВИ АД</v>
      </c>
      <c r="B342" s="425" t="str">
        <f t="shared" si="25"/>
        <v>203622237</v>
      </c>
      <c r="C342" s="429" t="str">
        <f t="shared" si="26"/>
        <v>31.03.2025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ФИНАНСОВИ АКТИВИ АД</v>
      </c>
      <c r="B343" s="425" t="str">
        <f t="shared" si="25"/>
        <v>203622237</v>
      </c>
      <c r="C343" s="429" t="str">
        <f t="shared" si="26"/>
        <v>31.03.2025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ФИНАНСОВИ АКТИВИ АД</v>
      </c>
      <c r="B344" s="425" t="str">
        <f t="shared" si="25"/>
        <v>203622237</v>
      </c>
      <c r="C344" s="429" t="str">
        <f t="shared" si="26"/>
        <v>31.03.2025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ФИНАНСОВИ АКТИВИ АД</v>
      </c>
      <c r="B345" s="425" t="str">
        <f t="shared" si="25"/>
        <v>203622237</v>
      </c>
      <c r="C345" s="429" t="str">
        <f t="shared" si="26"/>
        <v>31.03.2025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ФИНАНСОВИ АКТИВИ АД</v>
      </c>
      <c r="B346" s="425" t="str">
        <f t="shared" ref="B346:B409" si="28">pdeBulstat</f>
        <v>203622237</v>
      </c>
      <c r="C346" s="429" t="str">
        <f t="shared" ref="C346:C409" si="29">endDate</f>
        <v>31.03.2025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110</v>
      </c>
    </row>
    <row r="347" spans="1:8">
      <c r="A347" s="425" t="str">
        <f t="shared" si="27"/>
        <v>ФИНАНСОВИ АКТИВИ АД</v>
      </c>
      <c r="B347" s="425" t="str">
        <f t="shared" si="28"/>
        <v>203622237</v>
      </c>
      <c r="C347" s="429" t="str">
        <f t="shared" si="29"/>
        <v>31.03.2025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ФИНАНСОВИ АКТИВИ АД</v>
      </c>
      <c r="B348" s="425" t="str">
        <f t="shared" si="28"/>
        <v>203622237</v>
      </c>
      <c r="C348" s="429" t="str">
        <f t="shared" si="29"/>
        <v>31.03.2025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ФИНАНСОВИ АКТИВИ АД</v>
      </c>
      <c r="B349" s="425" t="str">
        <f t="shared" si="28"/>
        <v>203622237</v>
      </c>
      <c r="C349" s="429" t="str">
        <f t="shared" si="29"/>
        <v>31.03.2025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110</v>
      </c>
    </row>
    <row r="350" spans="1:8">
      <c r="A350" s="425" t="str">
        <f t="shared" si="27"/>
        <v>ФИНАНСОВИ АКТИВИ АД</v>
      </c>
      <c r="B350" s="425" t="str">
        <f t="shared" si="28"/>
        <v>203622237</v>
      </c>
      <c r="C350" s="429" t="str">
        <f t="shared" si="29"/>
        <v>31.03.2025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18912</v>
      </c>
    </row>
    <row r="351" spans="1:8">
      <c r="A351" s="425" t="str">
        <f t="shared" si="27"/>
        <v>ФИНАНСОВИ АКТИВИ АД</v>
      </c>
      <c r="B351" s="425" t="str">
        <f t="shared" si="28"/>
        <v>203622237</v>
      </c>
      <c r="C351" s="429" t="str">
        <f t="shared" si="29"/>
        <v>31.03.2025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ФИНАНСОВИ АКТИВИ АД</v>
      </c>
      <c r="B352" s="425" t="str">
        <f t="shared" si="28"/>
        <v>203622237</v>
      </c>
      <c r="C352" s="429" t="str">
        <f t="shared" si="29"/>
        <v>31.03.2025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ФИНАНСОВИ АКТИВИ АД</v>
      </c>
      <c r="B353" s="425" t="str">
        <f t="shared" si="28"/>
        <v>203622237</v>
      </c>
      <c r="C353" s="429" t="str">
        <f t="shared" si="29"/>
        <v>31.03.2025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ФИНАНСОВИ АКТИВИ АД</v>
      </c>
      <c r="B354" s="425" t="str">
        <f t="shared" si="28"/>
        <v>203622237</v>
      </c>
      <c r="C354" s="429" t="str">
        <f t="shared" si="29"/>
        <v>31.03.2025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18912</v>
      </c>
    </row>
    <row r="355" spans="1:8">
      <c r="A355" s="425" t="str">
        <f t="shared" si="27"/>
        <v>ФИНАНСОВИ АКТИВИ АД</v>
      </c>
      <c r="B355" s="425" t="str">
        <f t="shared" si="28"/>
        <v>203622237</v>
      </c>
      <c r="C355" s="429" t="str">
        <f t="shared" si="29"/>
        <v>31.03.2025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963</v>
      </c>
    </row>
    <row r="356" spans="1:8">
      <c r="A356" s="425" t="str">
        <f t="shared" si="27"/>
        <v>ФИНАНСОВИ АКТИВИ АД</v>
      </c>
      <c r="B356" s="425" t="str">
        <f t="shared" si="28"/>
        <v>203622237</v>
      </c>
      <c r="C356" s="429" t="str">
        <f t="shared" si="29"/>
        <v>31.03.2025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ФИНАНСОВИ АКТИВИ АД</v>
      </c>
      <c r="B357" s="425" t="str">
        <f t="shared" si="28"/>
        <v>203622237</v>
      </c>
      <c r="C357" s="429" t="str">
        <f t="shared" si="29"/>
        <v>31.03.2025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ФИНАНСОВИ АКТИВИ АД</v>
      </c>
      <c r="B358" s="425" t="str">
        <f t="shared" si="28"/>
        <v>203622237</v>
      </c>
      <c r="C358" s="429" t="str">
        <f t="shared" si="29"/>
        <v>31.03.2025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ФИНАНСОВИ АКТИВИ АД</v>
      </c>
      <c r="B359" s="425" t="str">
        <f t="shared" si="28"/>
        <v>203622237</v>
      </c>
      <c r="C359" s="429" t="str">
        <f t="shared" si="29"/>
        <v>31.03.2025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ФИНАНСОВИ АКТИВИ АД</v>
      </c>
      <c r="B360" s="425" t="str">
        <f t="shared" si="28"/>
        <v>203622237</v>
      </c>
      <c r="C360" s="429" t="str">
        <f t="shared" si="29"/>
        <v>31.03.2025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ФИНАНСОВИ АКТИВИ АД</v>
      </c>
      <c r="B361" s="425" t="str">
        <f t="shared" si="28"/>
        <v>203622237</v>
      </c>
      <c r="C361" s="429" t="str">
        <f t="shared" si="29"/>
        <v>31.03.2025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ФИНАНСОВИ АКТИВИ АД</v>
      </c>
      <c r="B362" s="425" t="str">
        <f t="shared" si="28"/>
        <v>203622237</v>
      </c>
      <c r="C362" s="429" t="str">
        <f t="shared" si="29"/>
        <v>31.03.2025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ФИНАНСОВИ АКТИВИ АД</v>
      </c>
      <c r="B363" s="425" t="str">
        <f t="shared" si="28"/>
        <v>203622237</v>
      </c>
      <c r="C363" s="429" t="str">
        <f t="shared" si="29"/>
        <v>31.03.2025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ФИНАНСОВИ АКТИВИ АД</v>
      </c>
      <c r="B364" s="425" t="str">
        <f t="shared" si="28"/>
        <v>203622237</v>
      </c>
      <c r="C364" s="429" t="str">
        <f t="shared" si="29"/>
        <v>31.03.2025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ФИНАНСОВИ АКТИВИ АД</v>
      </c>
      <c r="B365" s="425" t="str">
        <f t="shared" si="28"/>
        <v>203622237</v>
      </c>
      <c r="C365" s="429" t="str">
        <f t="shared" si="29"/>
        <v>31.03.2025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ФИНАНСОВИ АКТИВИ АД</v>
      </c>
      <c r="B366" s="425" t="str">
        <f t="shared" si="28"/>
        <v>203622237</v>
      </c>
      <c r="C366" s="429" t="str">
        <f t="shared" si="29"/>
        <v>31.03.2025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ФИНАНСОВИ АКТИВИ АД</v>
      </c>
      <c r="B367" s="425" t="str">
        <f t="shared" si="28"/>
        <v>203622237</v>
      </c>
      <c r="C367" s="429" t="str">
        <f t="shared" si="29"/>
        <v>31.03.2025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ФИНАНСОВИ АКТИВИ АД</v>
      </c>
      <c r="B368" s="425" t="str">
        <f t="shared" si="28"/>
        <v>203622237</v>
      </c>
      <c r="C368" s="429" t="str">
        <f t="shared" si="29"/>
        <v>31.03.2025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19875</v>
      </c>
    </row>
    <row r="369" spans="1:8">
      <c r="A369" s="425" t="str">
        <f t="shared" si="27"/>
        <v>ФИНАНСОВИ АКТИВИ АД</v>
      </c>
      <c r="B369" s="425" t="str">
        <f t="shared" si="28"/>
        <v>203622237</v>
      </c>
      <c r="C369" s="429" t="str">
        <f t="shared" si="29"/>
        <v>31.03.2025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ФИНАНСОВИ АКТИВИ АД</v>
      </c>
      <c r="B370" s="425" t="str">
        <f t="shared" si="28"/>
        <v>203622237</v>
      </c>
      <c r="C370" s="429" t="str">
        <f t="shared" si="29"/>
        <v>31.03.2025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ФИНАНСОВИ АКТИВИ АД</v>
      </c>
      <c r="B371" s="425" t="str">
        <f t="shared" si="28"/>
        <v>203622237</v>
      </c>
      <c r="C371" s="429" t="str">
        <f t="shared" si="29"/>
        <v>31.03.2025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19875</v>
      </c>
    </row>
    <row r="372" spans="1:8">
      <c r="A372" s="425" t="str">
        <f t="shared" si="27"/>
        <v>ФИНАНСОВИ АКТИВИ АД</v>
      </c>
      <c r="B372" s="425" t="str">
        <f t="shared" si="28"/>
        <v>203622237</v>
      </c>
      <c r="C372" s="429" t="str">
        <f t="shared" si="29"/>
        <v>31.03.2025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0</v>
      </c>
    </row>
    <row r="373" spans="1:8">
      <c r="A373" s="425" t="str">
        <f t="shared" si="27"/>
        <v>ФИНАНСОВИ АКТИВИ АД</v>
      </c>
      <c r="B373" s="425" t="str">
        <f t="shared" si="28"/>
        <v>203622237</v>
      </c>
      <c r="C373" s="429" t="str">
        <f t="shared" si="29"/>
        <v>31.03.2025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ФИНАНСОВИ АКТИВИ АД</v>
      </c>
      <c r="B374" s="425" t="str">
        <f t="shared" si="28"/>
        <v>203622237</v>
      </c>
      <c r="C374" s="429" t="str">
        <f t="shared" si="29"/>
        <v>31.03.2025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ФИНАНСОВИ АКТИВИ АД</v>
      </c>
      <c r="B375" s="425" t="str">
        <f t="shared" si="28"/>
        <v>203622237</v>
      </c>
      <c r="C375" s="429" t="str">
        <f t="shared" si="29"/>
        <v>31.03.2025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ФИНАНСОВИ АКТИВИ АД</v>
      </c>
      <c r="B376" s="425" t="str">
        <f t="shared" si="28"/>
        <v>203622237</v>
      </c>
      <c r="C376" s="429" t="str">
        <f t="shared" si="29"/>
        <v>31.03.2025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0</v>
      </c>
    </row>
    <row r="377" spans="1:8">
      <c r="A377" s="425" t="str">
        <f t="shared" si="27"/>
        <v>ФИНАНСОВИ АКТИВИ АД</v>
      </c>
      <c r="B377" s="425" t="str">
        <f t="shared" si="28"/>
        <v>203622237</v>
      </c>
      <c r="C377" s="429" t="str">
        <f t="shared" si="29"/>
        <v>31.03.2025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ФИНАНСОВИ АКТИВИ АД</v>
      </c>
      <c r="B378" s="425" t="str">
        <f t="shared" si="28"/>
        <v>203622237</v>
      </c>
      <c r="C378" s="429" t="str">
        <f t="shared" si="29"/>
        <v>31.03.2025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ФИНАНСОВИ АКТИВИ АД</v>
      </c>
      <c r="B379" s="425" t="str">
        <f t="shared" si="28"/>
        <v>203622237</v>
      </c>
      <c r="C379" s="429" t="str">
        <f t="shared" si="29"/>
        <v>31.03.2025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ФИНАНСОВИ АКТИВИ АД</v>
      </c>
      <c r="B380" s="425" t="str">
        <f t="shared" si="28"/>
        <v>203622237</v>
      </c>
      <c r="C380" s="429" t="str">
        <f t="shared" si="29"/>
        <v>31.03.2025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ФИНАНСОВИ АКТИВИ АД</v>
      </c>
      <c r="B381" s="425" t="str">
        <f t="shared" si="28"/>
        <v>203622237</v>
      </c>
      <c r="C381" s="429" t="str">
        <f t="shared" si="29"/>
        <v>31.03.2025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ФИНАНСОВИ АКТИВИ АД</v>
      </c>
      <c r="B382" s="425" t="str">
        <f t="shared" si="28"/>
        <v>203622237</v>
      </c>
      <c r="C382" s="429" t="str">
        <f t="shared" si="29"/>
        <v>31.03.2025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ФИНАНСОВИ АКТИВИ АД</v>
      </c>
      <c r="B383" s="425" t="str">
        <f t="shared" si="28"/>
        <v>203622237</v>
      </c>
      <c r="C383" s="429" t="str">
        <f t="shared" si="29"/>
        <v>31.03.2025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ФИНАНСОВИ АКТИВИ АД</v>
      </c>
      <c r="B384" s="425" t="str">
        <f t="shared" si="28"/>
        <v>203622237</v>
      </c>
      <c r="C384" s="429" t="str">
        <f t="shared" si="29"/>
        <v>31.03.2025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ФИНАНСОВИ АКТИВИ АД</v>
      </c>
      <c r="B385" s="425" t="str">
        <f t="shared" si="28"/>
        <v>203622237</v>
      </c>
      <c r="C385" s="429" t="str">
        <f t="shared" si="29"/>
        <v>31.03.2025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ФИНАНСОВИ АКТИВИ АД</v>
      </c>
      <c r="B386" s="425" t="str">
        <f t="shared" si="28"/>
        <v>203622237</v>
      </c>
      <c r="C386" s="429" t="str">
        <f t="shared" si="29"/>
        <v>31.03.2025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ФИНАНСОВИ АКТИВИ АД</v>
      </c>
      <c r="B387" s="425" t="str">
        <f t="shared" si="28"/>
        <v>203622237</v>
      </c>
      <c r="C387" s="429" t="str">
        <f t="shared" si="29"/>
        <v>31.03.2025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ФИНАНСОВИ АКТИВИ АД</v>
      </c>
      <c r="B388" s="425" t="str">
        <f t="shared" si="28"/>
        <v>203622237</v>
      </c>
      <c r="C388" s="429" t="str">
        <f t="shared" si="29"/>
        <v>31.03.2025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ФИНАНСОВИ АКТИВИ АД</v>
      </c>
      <c r="B389" s="425" t="str">
        <f t="shared" si="28"/>
        <v>203622237</v>
      </c>
      <c r="C389" s="429" t="str">
        <f t="shared" si="29"/>
        <v>31.03.2025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ФИНАНСОВИ АКТИВИ АД</v>
      </c>
      <c r="B390" s="425" t="str">
        <f t="shared" si="28"/>
        <v>203622237</v>
      </c>
      <c r="C390" s="429" t="str">
        <f t="shared" si="29"/>
        <v>31.03.2025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0</v>
      </c>
    </row>
    <row r="391" spans="1:8">
      <c r="A391" s="425" t="str">
        <f t="shared" si="27"/>
        <v>ФИНАНСОВИ АКТИВИ АД</v>
      </c>
      <c r="B391" s="425" t="str">
        <f t="shared" si="28"/>
        <v>203622237</v>
      </c>
      <c r="C391" s="429" t="str">
        <f t="shared" si="29"/>
        <v>31.03.2025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ФИНАНСОВИ АКТИВИ АД</v>
      </c>
      <c r="B392" s="425" t="str">
        <f t="shared" si="28"/>
        <v>203622237</v>
      </c>
      <c r="C392" s="429" t="str">
        <f t="shared" si="29"/>
        <v>31.03.2025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ФИНАНСОВИ АКТИВИ АД</v>
      </c>
      <c r="B393" s="425" t="str">
        <f t="shared" si="28"/>
        <v>203622237</v>
      </c>
      <c r="C393" s="429" t="str">
        <f t="shared" si="29"/>
        <v>31.03.2025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0</v>
      </c>
    </row>
    <row r="394" spans="1:8">
      <c r="A394" s="425" t="str">
        <f t="shared" si="27"/>
        <v>ФИНАНСОВИ АКТИВИ АД</v>
      </c>
      <c r="B394" s="425" t="str">
        <f t="shared" si="28"/>
        <v>203622237</v>
      </c>
      <c r="C394" s="429" t="str">
        <f t="shared" si="29"/>
        <v>31.03.2025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ФИНАНСОВИ АКТИВИ АД</v>
      </c>
      <c r="B395" s="425" t="str">
        <f t="shared" si="28"/>
        <v>203622237</v>
      </c>
      <c r="C395" s="429" t="str">
        <f t="shared" si="29"/>
        <v>31.03.2025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ФИНАНСОВИ АКТИВИ АД</v>
      </c>
      <c r="B396" s="425" t="str">
        <f t="shared" si="28"/>
        <v>203622237</v>
      </c>
      <c r="C396" s="429" t="str">
        <f t="shared" si="29"/>
        <v>31.03.2025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ФИНАНСОВИ АКТИВИ АД</v>
      </c>
      <c r="B397" s="425" t="str">
        <f t="shared" si="28"/>
        <v>203622237</v>
      </c>
      <c r="C397" s="429" t="str">
        <f t="shared" si="29"/>
        <v>31.03.2025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ФИНАНСОВИ АКТИВИ АД</v>
      </c>
      <c r="B398" s="425" t="str">
        <f t="shared" si="28"/>
        <v>203622237</v>
      </c>
      <c r="C398" s="429" t="str">
        <f t="shared" si="29"/>
        <v>31.03.2025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ФИНАНСОВИ АКТИВИ АД</v>
      </c>
      <c r="B399" s="425" t="str">
        <f t="shared" si="28"/>
        <v>203622237</v>
      </c>
      <c r="C399" s="429" t="str">
        <f t="shared" si="29"/>
        <v>31.03.2025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ФИНАНСОВИ АКТИВИ АД</v>
      </c>
      <c r="B400" s="425" t="str">
        <f t="shared" si="28"/>
        <v>203622237</v>
      </c>
      <c r="C400" s="429" t="str">
        <f t="shared" si="29"/>
        <v>31.03.2025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ФИНАНСОВИ АКТИВИ АД</v>
      </c>
      <c r="B401" s="425" t="str">
        <f t="shared" si="28"/>
        <v>203622237</v>
      </c>
      <c r="C401" s="429" t="str">
        <f t="shared" si="29"/>
        <v>31.03.2025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ФИНАНСОВИ АКТИВИ АД</v>
      </c>
      <c r="B402" s="425" t="str">
        <f t="shared" si="28"/>
        <v>203622237</v>
      </c>
      <c r="C402" s="429" t="str">
        <f t="shared" si="29"/>
        <v>31.03.2025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ФИНАНСОВИ АКТИВИ АД</v>
      </c>
      <c r="B403" s="425" t="str">
        <f t="shared" si="28"/>
        <v>203622237</v>
      </c>
      <c r="C403" s="429" t="str">
        <f t="shared" si="29"/>
        <v>31.03.2025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ФИНАНСОВИ АКТИВИ АД</v>
      </c>
      <c r="B404" s="425" t="str">
        <f t="shared" si="28"/>
        <v>203622237</v>
      </c>
      <c r="C404" s="429" t="str">
        <f t="shared" si="29"/>
        <v>31.03.2025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ФИНАНСОВИ АКТИВИ АД</v>
      </c>
      <c r="B405" s="425" t="str">
        <f t="shared" si="28"/>
        <v>203622237</v>
      </c>
      <c r="C405" s="429" t="str">
        <f t="shared" si="29"/>
        <v>31.03.2025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ФИНАНСОВИ АКТИВИ АД</v>
      </c>
      <c r="B406" s="425" t="str">
        <f t="shared" si="28"/>
        <v>203622237</v>
      </c>
      <c r="C406" s="429" t="str">
        <f t="shared" si="29"/>
        <v>31.03.2025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ФИНАНСОВИ АКТИВИ АД</v>
      </c>
      <c r="B407" s="425" t="str">
        <f t="shared" si="28"/>
        <v>203622237</v>
      </c>
      <c r="C407" s="429" t="str">
        <f t="shared" si="29"/>
        <v>31.03.2025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ФИНАНСОВИ АКТИВИ АД</v>
      </c>
      <c r="B408" s="425" t="str">
        <f t="shared" si="28"/>
        <v>203622237</v>
      </c>
      <c r="C408" s="429" t="str">
        <f t="shared" si="29"/>
        <v>31.03.2025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ФИНАНСОВИ АКТИВИ АД</v>
      </c>
      <c r="B409" s="425" t="str">
        <f t="shared" si="28"/>
        <v>203622237</v>
      </c>
      <c r="C409" s="429" t="str">
        <f t="shared" si="29"/>
        <v>31.03.2025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ФИНАНСОВИ АКТИВИ АД</v>
      </c>
      <c r="B410" s="425" t="str">
        <f t="shared" ref="B410:B459" si="31">pdeBulstat</f>
        <v>203622237</v>
      </c>
      <c r="C410" s="429" t="str">
        <f t="shared" ref="C410:C459" si="32">endDate</f>
        <v>31.03.2025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ФИНАНСОВИ АКТИВИ АД</v>
      </c>
      <c r="B411" s="425" t="str">
        <f t="shared" si="31"/>
        <v>203622237</v>
      </c>
      <c r="C411" s="429" t="str">
        <f t="shared" si="32"/>
        <v>31.03.2025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ФИНАНСОВИ АКТИВИ АД</v>
      </c>
      <c r="B412" s="425" t="str">
        <f t="shared" si="31"/>
        <v>203622237</v>
      </c>
      <c r="C412" s="429" t="str">
        <f t="shared" si="32"/>
        <v>31.03.2025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ФИНАНСОВИ АКТИВИ АД</v>
      </c>
      <c r="B413" s="425" t="str">
        <f t="shared" si="31"/>
        <v>203622237</v>
      </c>
      <c r="C413" s="429" t="str">
        <f t="shared" si="32"/>
        <v>31.03.2025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ФИНАНСОВИ АКТИВИ АД</v>
      </c>
      <c r="B414" s="425" t="str">
        <f t="shared" si="31"/>
        <v>203622237</v>
      </c>
      <c r="C414" s="429" t="str">
        <f t="shared" si="32"/>
        <v>31.03.2025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ФИНАНСОВИ АКТИВИ АД</v>
      </c>
      <c r="B415" s="425" t="str">
        <f t="shared" si="31"/>
        <v>203622237</v>
      </c>
      <c r="C415" s="429" t="str">
        <f t="shared" si="32"/>
        <v>31.03.2025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ФИНАНСОВИ АКТИВИ АД</v>
      </c>
      <c r="B416" s="425" t="str">
        <f t="shared" si="31"/>
        <v>203622237</v>
      </c>
      <c r="C416" s="429" t="str">
        <f t="shared" si="32"/>
        <v>31.03.2025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20122</v>
      </c>
    </row>
    <row r="417" spans="1:8">
      <c r="A417" s="425" t="str">
        <f t="shared" si="30"/>
        <v>ФИНАНСОВИ АКТИВИ АД</v>
      </c>
      <c r="B417" s="425" t="str">
        <f t="shared" si="31"/>
        <v>203622237</v>
      </c>
      <c r="C417" s="429" t="str">
        <f t="shared" si="32"/>
        <v>31.03.2025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ФИНАНСОВИ АКТИВИ АД</v>
      </c>
      <c r="B418" s="425" t="str">
        <f t="shared" si="31"/>
        <v>203622237</v>
      </c>
      <c r="C418" s="429" t="str">
        <f t="shared" si="32"/>
        <v>31.03.2025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ФИНАНСОВИ АКТИВИ АД</v>
      </c>
      <c r="B419" s="425" t="str">
        <f t="shared" si="31"/>
        <v>203622237</v>
      </c>
      <c r="C419" s="429" t="str">
        <f t="shared" si="32"/>
        <v>31.03.2025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ФИНАНСОВИ АКТИВИ АД</v>
      </c>
      <c r="B420" s="425" t="str">
        <f t="shared" si="31"/>
        <v>203622237</v>
      </c>
      <c r="C420" s="429" t="str">
        <f t="shared" si="32"/>
        <v>31.03.2025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20122</v>
      </c>
    </row>
    <row r="421" spans="1:8">
      <c r="A421" s="425" t="str">
        <f t="shared" si="30"/>
        <v>ФИНАНСОВИ АКТИВИ АД</v>
      </c>
      <c r="B421" s="425" t="str">
        <f t="shared" si="31"/>
        <v>203622237</v>
      </c>
      <c r="C421" s="429" t="str">
        <f t="shared" si="32"/>
        <v>31.03.2025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963</v>
      </c>
    </row>
    <row r="422" spans="1:8">
      <c r="A422" s="425" t="str">
        <f t="shared" si="30"/>
        <v>ФИНАНСОВИ АКТИВИ АД</v>
      </c>
      <c r="B422" s="425" t="str">
        <f t="shared" si="31"/>
        <v>203622237</v>
      </c>
      <c r="C422" s="429" t="str">
        <f t="shared" si="32"/>
        <v>31.03.2025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ФИНАНСОВИ АКТИВИ АД</v>
      </c>
      <c r="B423" s="425" t="str">
        <f t="shared" si="31"/>
        <v>203622237</v>
      </c>
      <c r="C423" s="429" t="str">
        <f t="shared" si="32"/>
        <v>31.03.2025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ФИНАНСОВИ АКТИВИ АД</v>
      </c>
      <c r="B424" s="425" t="str">
        <f t="shared" si="31"/>
        <v>203622237</v>
      </c>
      <c r="C424" s="429" t="str">
        <f t="shared" si="32"/>
        <v>31.03.2025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ФИНАНСОВИ АКТИВИ АД</v>
      </c>
      <c r="B425" s="425" t="str">
        <f t="shared" si="31"/>
        <v>203622237</v>
      </c>
      <c r="C425" s="429" t="str">
        <f t="shared" si="32"/>
        <v>31.03.2025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ФИНАНСОВИ АКТИВИ АД</v>
      </c>
      <c r="B426" s="425" t="str">
        <f t="shared" si="31"/>
        <v>203622237</v>
      </c>
      <c r="C426" s="429" t="str">
        <f t="shared" si="32"/>
        <v>31.03.2025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ФИНАНСОВИ АКТИВИ АД</v>
      </c>
      <c r="B427" s="425" t="str">
        <f t="shared" si="31"/>
        <v>203622237</v>
      </c>
      <c r="C427" s="429" t="str">
        <f t="shared" si="32"/>
        <v>31.03.2025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ФИНАНСОВИ АКТИВИ АД</v>
      </c>
      <c r="B428" s="425" t="str">
        <f t="shared" si="31"/>
        <v>203622237</v>
      </c>
      <c r="C428" s="429" t="str">
        <f t="shared" si="32"/>
        <v>31.03.2025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ФИНАНСОВИ АКТИВИ АД</v>
      </c>
      <c r="B429" s="425" t="str">
        <f t="shared" si="31"/>
        <v>203622237</v>
      </c>
      <c r="C429" s="429" t="str">
        <f t="shared" si="32"/>
        <v>31.03.2025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ФИНАНСОВИ АКТИВИ АД</v>
      </c>
      <c r="B430" s="425" t="str">
        <f t="shared" si="31"/>
        <v>203622237</v>
      </c>
      <c r="C430" s="429" t="str">
        <f t="shared" si="32"/>
        <v>31.03.2025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ФИНАНСОВИ АКТИВИ АД</v>
      </c>
      <c r="B431" s="425" t="str">
        <f t="shared" si="31"/>
        <v>203622237</v>
      </c>
      <c r="C431" s="429" t="str">
        <f t="shared" si="32"/>
        <v>31.03.2025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ФИНАНСОВИ АКТИВИ АД</v>
      </c>
      <c r="B432" s="425" t="str">
        <f t="shared" si="31"/>
        <v>203622237</v>
      </c>
      <c r="C432" s="429" t="str">
        <f t="shared" si="32"/>
        <v>31.03.2025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ФИНАНСОВИ АКТИВИ АД</v>
      </c>
      <c r="B433" s="425" t="str">
        <f t="shared" si="31"/>
        <v>203622237</v>
      </c>
      <c r="C433" s="429" t="str">
        <f t="shared" si="32"/>
        <v>31.03.2025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ФИНАНСОВИ АКТИВИ АД</v>
      </c>
      <c r="B434" s="425" t="str">
        <f t="shared" si="31"/>
        <v>203622237</v>
      </c>
      <c r="C434" s="429" t="str">
        <f t="shared" si="32"/>
        <v>31.03.2025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21085</v>
      </c>
    </row>
    <row r="435" spans="1:8">
      <c r="A435" s="425" t="str">
        <f t="shared" si="30"/>
        <v>ФИНАНСОВИ АКТИВИ АД</v>
      </c>
      <c r="B435" s="425" t="str">
        <f t="shared" si="31"/>
        <v>203622237</v>
      </c>
      <c r="C435" s="429" t="str">
        <f t="shared" si="32"/>
        <v>31.03.2025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ФИНАНСОВИ АКТИВИ АД</v>
      </c>
      <c r="B436" s="425" t="str">
        <f t="shared" si="31"/>
        <v>203622237</v>
      </c>
      <c r="C436" s="429" t="str">
        <f t="shared" si="32"/>
        <v>31.03.2025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ФИНАНСОВИ АКТИВИ АД</v>
      </c>
      <c r="B437" s="425" t="str">
        <f t="shared" si="31"/>
        <v>203622237</v>
      </c>
      <c r="C437" s="429" t="str">
        <f t="shared" si="32"/>
        <v>31.03.2025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21085</v>
      </c>
    </row>
    <row r="438" spans="1:8">
      <c r="A438" s="425" t="str">
        <f t="shared" si="30"/>
        <v>ФИНАНСОВИ АКТИВИ АД</v>
      </c>
      <c r="B438" s="425" t="str">
        <f t="shared" si="31"/>
        <v>203622237</v>
      </c>
      <c r="C438" s="429" t="str">
        <f t="shared" si="32"/>
        <v>31.03.2025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ФИНАНСОВИ АКТИВИ АД</v>
      </c>
      <c r="B439" s="425" t="str">
        <f t="shared" si="31"/>
        <v>203622237</v>
      </c>
      <c r="C439" s="429" t="str">
        <f t="shared" si="32"/>
        <v>31.03.2025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ФИНАНСОВИ АКТИВИ АД</v>
      </c>
      <c r="B440" s="425" t="str">
        <f t="shared" si="31"/>
        <v>203622237</v>
      </c>
      <c r="C440" s="429" t="str">
        <f t="shared" si="32"/>
        <v>31.03.2025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ФИНАНСОВИ АКТИВИ АД</v>
      </c>
      <c r="B441" s="425" t="str">
        <f t="shared" si="31"/>
        <v>203622237</v>
      </c>
      <c r="C441" s="429" t="str">
        <f t="shared" si="32"/>
        <v>31.03.2025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ФИНАНСОВИ АКТИВИ АД</v>
      </c>
      <c r="B442" s="425" t="str">
        <f t="shared" si="31"/>
        <v>203622237</v>
      </c>
      <c r="C442" s="429" t="str">
        <f t="shared" si="32"/>
        <v>31.03.2025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ФИНАНСОВИ АКТИВИ АД</v>
      </c>
      <c r="B443" s="425" t="str">
        <f t="shared" si="31"/>
        <v>203622237</v>
      </c>
      <c r="C443" s="429" t="str">
        <f t="shared" si="32"/>
        <v>31.03.2025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ФИНАНСОВИ АКТИВИ АД</v>
      </c>
      <c r="B444" s="425" t="str">
        <f t="shared" si="31"/>
        <v>203622237</v>
      </c>
      <c r="C444" s="429" t="str">
        <f t="shared" si="32"/>
        <v>31.03.2025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ФИНАНСОВИ АКТИВИ АД</v>
      </c>
      <c r="B445" s="425" t="str">
        <f t="shared" si="31"/>
        <v>203622237</v>
      </c>
      <c r="C445" s="429" t="str">
        <f t="shared" si="32"/>
        <v>31.03.2025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ФИНАНСОВИ АКТИВИ АД</v>
      </c>
      <c r="B446" s="425" t="str">
        <f t="shared" si="31"/>
        <v>203622237</v>
      </c>
      <c r="C446" s="429" t="str">
        <f t="shared" si="32"/>
        <v>31.03.2025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ФИНАНСОВИ АКТИВИ АД</v>
      </c>
      <c r="B447" s="425" t="str">
        <f t="shared" si="31"/>
        <v>203622237</v>
      </c>
      <c r="C447" s="429" t="str">
        <f t="shared" si="32"/>
        <v>31.03.2025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ФИНАНСОВИ АКТИВИ АД</v>
      </c>
      <c r="B448" s="425" t="str">
        <f t="shared" si="31"/>
        <v>203622237</v>
      </c>
      <c r="C448" s="429" t="str">
        <f t="shared" si="32"/>
        <v>31.03.2025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ФИНАНСОВИ АКТИВИ АД</v>
      </c>
      <c r="B449" s="425" t="str">
        <f t="shared" si="31"/>
        <v>203622237</v>
      </c>
      <c r="C449" s="429" t="str">
        <f t="shared" si="32"/>
        <v>31.03.2025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ФИНАНСОВИ АКТИВИ АД</v>
      </c>
      <c r="B450" s="425" t="str">
        <f t="shared" si="31"/>
        <v>203622237</v>
      </c>
      <c r="C450" s="429" t="str">
        <f t="shared" si="32"/>
        <v>31.03.2025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ФИНАНСОВИ АКТИВИ АД</v>
      </c>
      <c r="B451" s="425" t="str">
        <f t="shared" si="31"/>
        <v>203622237</v>
      </c>
      <c r="C451" s="429" t="str">
        <f t="shared" si="32"/>
        <v>31.03.2025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ФИНАНСОВИ АКТИВИ АД</v>
      </c>
      <c r="B452" s="425" t="str">
        <f t="shared" si="31"/>
        <v>203622237</v>
      </c>
      <c r="C452" s="429" t="str">
        <f t="shared" si="32"/>
        <v>31.03.2025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ФИНАНСОВИ АКТИВИ АД</v>
      </c>
      <c r="B453" s="425" t="str">
        <f t="shared" si="31"/>
        <v>203622237</v>
      </c>
      <c r="C453" s="429" t="str">
        <f t="shared" si="32"/>
        <v>31.03.2025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ФИНАНСОВИ АКТИВИ АД</v>
      </c>
      <c r="B454" s="425" t="str">
        <f t="shared" si="31"/>
        <v>203622237</v>
      </c>
      <c r="C454" s="429" t="str">
        <f t="shared" si="32"/>
        <v>31.03.2025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ФИНАНСОВИ АКТИВИ АД</v>
      </c>
      <c r="B455" s="425" t="str">
        <f t="shared" si="31"/>
        <v>203622237</v>
      </c>
      <c r="C455" s="429" t="str">
        <f t="shared" si="32"/>
        <v>31.03.2025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ФИНАНСОВИ АКТИВИ АД</v>
      </c>
      <c r="B456" s="425" t="str">
        <f t="shared" si="31"/>
        <v>203622237</v>
      </c>
      <c r="C456" s="429" t="str">
        <f t="shared" si="32"/>
        <v>31.03.2025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ФИНАНСОВИ АКТИВИ АД</v>
      </c>
      <c r="B457" s="425" t="str">
        <f t="shared" si="31"/>
        <v>203622237</v>
      </c>
      <c r="C457" s="429" t="str">
        <f t="shared" si="32"/>
        <v>31.03.2025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ФИНАНСОВИ АКТИВИ АД</v>
      </c>
      <c r="B458" s="425" t="str">
        <f t="shared" si="31"/>
        <v>203622237</v>
      </c>
      <c r="C458" s="429" t="str">
        <f t="shared" si="32"/>
        <v>31.03.2025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ФИНАНСОВИ АКТИВИ АД</v>
      </c>
      <c r="B459" s="425" t="str">
        <f t="shared" si="31"/>
        <v>203622237</v>
      </c>
      <c r="C459" s="429" t="str">
        <f t="shared" si="32"/>
        <v>31.03.2025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ФИНАНСОВИ АКТИВИ АД</v>
      </c>
      <c r="B461" s="425" t="str">
        <f t="shared" ref="B461:B524" si="34">pdeBulstat</f>
        <v>203622237</v>
      </c>
      <c r="C461" s="429" t="str">
        <f t="shared" ref="C461:C524" si="35">endDate</f>
        <v>31.03.2025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ФИНАНСОВИ АКТИВИ АД</v>
      </c>
      <c r="B462" s="425" t="str">
        <f t="shared" si="34"/>
        <v>203622237</v>
      </c>
      <c r="C462" s="429" t="str">
        <f t="shared" si="35"/>
        <v>31.03.2025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ФИНАНСОВИ АКТИВИ АД</v>
      </c>
      <c r="B463" s="425" t="str">
        <f t="shared" si="34"/>
        <v>203622237</v>
      </c>
      <c r="C463" s="429" t="str">
        <f t="shared" si="35"/>
        <v>31.03.2025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ФИНАНСОВИ АКТИВИ АД</v>
      </c>
      <c r="B464" s="425" t="str">
        <f t="shared" si="34"/>
        <v>203622237</v>
      </c>
      <c r="C464" s="429" t="str">
        <f t="shared" si="35"/>
        <v>31.03.2025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ФИНАНСОВИ АКТИВИ АД</v>
      </c>
      <c r="B465" s="425" t="str">
        <f t="shared" si="34"/>
        <v>203622237</v>
      </c>
      <c r="C465" s="429" t="str">
        <f t="shared" si="35"/>
        <v>31.03.2025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ФИНАНСОВИ АКТИВИ АД</v>
      </c>
      <c r="B466" s="425" t="str">
        <f t="shared" si="34"/>
        <v>203622237</v>
      </c>
      <c r="C466" s="429" t="str">
        <f t="shared" si="35"/>
        <v>31.03.2025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ФИНАНСОВИ АКТИВИ АД</v>
      </c>
      <c r="B467" s="425" t="str">
        <f t="shared" si="34"/>
        <v>203622237</v>
      </c>
      <c r="C467" s="429" t="str">
        <f t="shared" si="35"/>
        <v>31.03.2025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ФИНАНСОВИ АКТИВИ АД</v>
      </c>
      <c r="B468" s="425" t="str">
        <f t="shared" si="34"/>
        <v>203622237</v>
      </c>
      <c r="C468" s="429" t="str">
        <f t="shared" si="35"/>
        <v>31.03.2025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ФИНАНСОВИ АКТИВИ АД</v>
      </c>
      <c r="B469" s="425" t="str">
        <f t="shared" si="34"/>
        <v>203622237</v>
      </c>
      <c r="C469" s="429" t="str">
        <f t="shared" si="35"/>
        <v>31.03.2025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ФИНАНСОВИ АКТИВИ АД</v>
      </c>
      <c r="B470" s="425" t="str">
        <f t="shared" si="34"/>
        <v>203622237</v>
      </c>
      <c r="C470" s="429" t="str">
        <f t="shared" si="35"/>
        <v>31.03.2025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ФИНАНСОВИ АКТИВИ АД</v>
      </c>
      <c r="B471" s="425" t="str">
        <f t="shared" si="34"/>
        <v>203622237</v>
      </c>
      <c r="C471" s="429" t="str">
        <f t="shared" si="35"/>
        <v>31.03.2025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ФИНАНСОВИ АКТИВИ АД</v>
      </c>
      <c r="B472" s="425" t="str">
        <f t="shared" si="34"/>
        <v>203622237</v>
      </c>
      <c r="C472" s="429" t="str">
        <f t="shared" si="35"/>
        <v>31.03.2025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ФИНАНСОВИ АКТИВИ АД</v>
      </c>
      <c r="B473" s="425" t="str">
        <f t="shared" si="34"/>
        <v>203622237</v>
      </c>
      <c r="C473" s="429" t="str">
        <f t="shared" si="35"/>
        <v>31.03.2025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ФИНАНСОВИ АКТИВИ АД</v>
      </c>
      <c r="B474" s="425" t="str">
        <f t="shared" si="34"/>
        <v>203622237</v>
      </c>
      <c r="C474" s="429" t="str">
        <f t="shared" si="35"/>
        <v>31.03.2025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ФИНАНСОВИ АКТИВИ АД</v>
      </c>
      <c r="B475" s="425" t="str">
        <f t="shared" si="34"/>
        <v>203622237</v>
      </c>
      <c r="C475" s="429" t="str">
        <f t="shared" si="35"/>
        <v>31.03.2025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ФИНАНСОВИ АКТИВИ АД</v>
      </c>
      <c r="B476" s="425" t="str">
        <f t="shared" si="34"/>
        <v>203622237</v>
      </c>
      <c r="C476" s="429" t="str">
        <f t="shared" si="35"/>
        <v>31.03.2025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ФИНАНСОВИ АКТИВИ АД</v>
      </c>
      <c r="B477" s="425" t="str">
        <f t="shared" si="34"/>
        <v>203622237</v>
      </c>
      <c r="C477" s="429" t="str">
        <f t="shared" si="35"/>
        <v>31.03.2025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ФИНАНСОВИ АКТИВИ АД</v>
      </c>
      <c r="B478" s="425" t="str">
        <f t="shared" si="34"/>
        <v>203622237</v>
      </c>
      <c r="C478" s="429" t="str">
        <f t="shared" si="35"/>
        <v>31.03.2025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ФИНАНСОВИ АКТИВИ АД</v>
      </c>
      <c r="B479" s="425" t="str">
        <f t="shared" si="34"/>
        <v>203622237</v>
      </c>
      <c r="C479" s="429" t="str">
        <f t="shared" si="35"/>
        <v>31.03.2025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ФИНАНСОВИ АКТИВИ АД</v>
      </c>
      <c r="B480" s="425" t="str">
        <f t="shared" si="34"/>
        <v>203622237</v>
      </c>
      <c r="C480" s="429" t="str">
        <f t="shared" si="35"/>
        <v>31.03.2025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ФИНАНСОВИ АКТИВИ АД</v>
      </c>
      <c r="B481" s="425" t="str">
        <f t="shared" si="34"/>
        <v>203622237</v>
      </c>
      <c r="C481" s="429" t="str">
        <f t="shared" si="35"/>
        <v>31.03.2025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ФИНАНСОВИ АКТИВИ АД</v>
      </c>
      <c r="B482" s="425" t="str">
        <f t="shared" si="34"/>
        <v>203622237</v>
      </c>
      <c r="C482" s="429" t="str">
        <f t="shared" si="35"/>
        <v>31.03.2025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ФИНАНСОВИ АКТИВИ АД</v>
      </c>
      <c r="B483" s="425" t="str">
        <f t="shared" si="34"/>
        <v>203622237</v>
      </c>
      <c r="C483" s="429" t="str">
        <f t="shared" si="35"/>
        <v>31.03.2025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ФИНАНСОВИ АКТИВИ АД</v>
      </c>
      <c r="B484" s="425" t="str">
        <f t="shared" si="34"/>
        <v>203622237</v>
      </c>
      <c r="C484" s="429" t="str">
        <f t="shared" si="35"/>
        <v>31.03.2025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ФИНАНСОВИ АКТИВИ АД</v>
      </c>
      <c r="B485" s="425" t="str">
        <f t="shared" si="34"/>
        <v>203622237</v>
      </c>
      <c r="C485" s="429" t="str">
        <f t="shared" si="35"/>
        <v>31.03.2025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ФИНАНСОВИ АКТИВИ АД</v>
      </c>
      <c r="B486" s="425" t="str">
        <f t="shared" si="34"/>
        <v>203622237</v>
      </c>
      <c r="C486" s="429" t="str">
        <f t="shared" si="35"/>
        <v>31.03.2025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ФИНАНСОВИ АКТИВИ АД</v>
      </c>
      <c r="B487" s="425" t="str">
        <f t="shared" si="34"/>
        <v>203622237</v>
      </c>
      <c r="C487" s="429" t="str">
        <f t="shared" si="35"/>
        <v>31.03.2025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ФИНАНСОВИ АКТИВИ АД</v>
      </c>
      <c r="B488" s="425" t="str">
        <f t="shared" si="34"/>
        <v>203622237</v>
      </c>
      <c r="C488" s="429" t="str">
        <f t="shared" si="35"/>
        <v>31.03.2025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ФИНАНСОВИ АКТИВИ АД</v>
      </c>
      <c r="B489" s="425" t="str">
        <f t="shared" si="34"/>
        <v>203622237</v>
      </c>
      <c r="C489" s="429" t="str">
        <f t="shared" si="35"/>
        <v>31.03.2025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ФИНАНСОВИ АКТИВИ АД</v>
      </c>
      <c r="B490" s="425" t="str">
        <f t="shared" si="34"/>
        <v>203622237</v>
      </c>
      <c r="C490" s="429" t="str">
        <f t="shared" si="35"/>
        <v>31.03.2025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ФИНАНСОВИ АКТИВИ АД</v>
      </c>
      <c r="B491" s="425" t="str">
        <f t="shared" si="34"/>
        <v>203622237</v>
      </c>
      <c r="C491" s="429" t="str">
        <f t="shared" si="35"/>
        <v>31.03.2025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ФИНАНСОВИ АКТИВИ АД</v>
      </c>
      <c r="B492" s="425" t="str">
        <f t="shared" si="34"/>
        <v>203622237</v>
      </c>
      <c r="C492" s="429" t="str">
        <f t="shared" si="35"/>
        <v>31.03.2025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ФИНАНСОВИ АКТИВИ АД</v>
      </c>
      <c r="B493" s="425" t="str">
        <f t="shared" si="34"/>
        <v>203622237</v>
      </c>
      <c r="C493" s="429" t="str">
        <f t="shared" si="35"/>
        <v>31.03.2025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ФИНАНСОВИ АКТИВИ АД</v>
      </c>
      <c r="B494" s="425" t="str">
        <f t="shared" si="34"/>
        <v>203622237</v>
      </c>
      <c r="C494" s="429" t="str">
        <f t="shared" si="35"/>
        <v>31.03.2025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ФИНАНСОВИ АКТИВИ АД</v>
      </c>
      <c r="B495" s="425" t="str">
        <f t="shared" si="34"/>
        <v>203622237</v>
      </c>
      <c r="C495" s="429" t="str">
        <f t="shared" si="35"/>
        <v>31.03.2025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ФИНАНСОВИ АКТИВИ АД</v>
      </c>
      <c r="B496" s="425" t="str">
        <f t="shared" si="34"/>
        <v>203622237</v>
      </c>
      <c r="C496" s="429" t="str">
        <f t="shared" si="35"/>
        <v>31.03.2025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ФИНАНСОВИ АКТИВИ АД</v>
      </c>
      <c r="B497" s="425" t="str">
        <f t="shared" si="34"/>
        <v>203622237</v>
      </c>
      <c r="C497" s="429" t="str">
        <f t="shared" si="35"/>
        <v>31.03.2025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ФИНАНСОВИ АКТИВИ АД</v>
      </c>
      <c r="B498" s="425" t="str">
        <f t="shared" si="34"/>
        <v>203622237</v>
      </c>
      <c r="C498" s="429" t="str">
        <f t="shared" si="35"/>
        <v>31.03.2025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ФИНАНСОВИ АКТИВИ АД</v>
      </c>
      <c r="B499" s="425" t="str">
        <f t="shared" si="34"/>
        <v>203622237</v>
      </c>
      <c r="C499" s="429" t="str">
        <f t="shared" si="35"/>
        <v>31.03.2025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ФИНАНСОВИ АКТИВИ АД</v>
      </c>
      <c r="B500" s="425" t="str">
        <f t="shared" si="34"/>
        <v>203622237</v>
      </c>
      <c r="C500" s="429" t="str">
        <f t="shared" si="35"/>
        <v>31.03.2025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ФИНАНСОВИ АКТИВИ АД</v>
      </c>
      <c r="B501" s="425" t="str">
        <f t="shared" si="34"/>
        <v>203622237</v>
      </c>
      <c r="C501" s="429" t="str">
        <f t="shared" si="35"/>
        <v>31.03.2025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ФИНАНСОВИ АКТИВИ АД</v>
      </c>
      <c r="B502" s="425" t="str">
        <f t="shared" si="34"/>
        <v>203622237</v>
      </c>
      <c r="C502" s="429" t="str">
        <f t="shared" si="35"/>
        <v>31.03.2025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ФИНАНСОВИ АКТИВИ АД</v>
      </c>
      <c r="B503" s="425" t="str">
        <f t="shared" si="34"/>
        <v>203622237</v>
      </c>
      <c r="C503" s="429" t="str">
        <f t="shared" si="35"/>
        <v>31.03.2025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ФИНАНСОВИ АКТИВИ АД</v>
      </c>
      <c r="B504" s="425" t="str">
        <f t="shared" si="34"/>
        <v>203622237</v>
      </c>
      <c r="C504" s="429" t="str">
        <f t="shared" si="35"/>
        <v>31.03.2025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ФИНАНСОВИ АКТИВИ АД</v>
      </c>
      <c r="B505" s="425" t="str">
        <f t="shared" si="34"/>
        <v>203622237</v>
      </c>
      <c r="C505" s="429" t="str">
        <f t="shared" si="35"/>
        <v>31.03.2025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ФИНАНСОВИ АКТИВИ АД</v>
      </c>
      <c r="B506" s="425" t="str">
        <f t="shared" si="34"/>
        <v>203622237</v>
      </c>
      <c r="C506" s="429" t="str">
        <f t="shared" si="35"/>
        <v>31.03.2025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ФИНАНСОВИ АКТИВИ АД</v>
      </c>
      <c r="B507" s="425" t="str">
        <f t="shared" si="34"/>
        <v>203622237</v>
      </c>
      <c r="C507" s="429" t="str">
        <f t="shared" si="35"/>
        <v>31.03.2025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ФИНАНСОВИ АКТИВИ АД</v>
      </c>
      <c r="B508" s="425" t="str">
        <f t="shared" si="34"/>
        <v>203622237</v>
      </c>
      <c r="C508" s="429" t="str">
        <f t="shared" si="35"/>
        <v>31.03.2025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ФИНАНСОВИ АКТИВИ АД</v>
      </c>
      <c r="B509" s="425" t="str">
        <f t="shared" si="34"/>
        <v>203622237</v>
      </c>
      <c r="C509" s="429" t="str">
        <f t="shared" si="35"/>
        <v>31.03.2025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ФИНАНСОВИ АКТИВИ АД</v>
      </c>
      <c r="B510" s="425" t="str">
        <f t="shared" si="34"/>
        <v>203622237</v>
      </c>
      <c r="C510" s="429" t="str">
        <f t="shared" si="35"/>
        <v>31.03.2025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ФИНАНСОВИ АКТИВИ АД</v>
      </c>
      <c r="B511" s="425" t="str">
        <f t="shared" si="34"/>
        <v>203622237</v>
      </c>
      <c r="C511" s="429" t="str">
        <f t="shared" si="35"/>
        <v>31.03.2025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ФИНАНСОВИ АКТИВИ АД</v>
      </c>
      <c r="B512" s="425" t="str">
        <f t="shared" si="34"/>
        <v>203622237</v>
      </c>
      <c r="C512" s="429" t="str">
        <f t="shared" si="35"/>
        <v>31.03.2025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ФИНАНСОВИ АКТИВИ АД</v>
      </c>
      <c r="B513" s="425" t="str">
        <f t="shared" si="34"/>
        <v>203622237</v>
      </c>
      <c r="C513" s="429" t="str">
        <f t="shared" si="35"/>
        <v>31.03.2025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ФИНАНСОВИ АКТИВИ АД</v>
      </c>
      <c r="B514" s="425" t="str">
        <f t="shared" si="34"/>
        <v>203622237</v>
      </c>
      <c r="C514" s="429" t="str">
        <f t="shared" si="35"/>
        <v>31.03.2025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ФИНАНСОВИ АКТИВИ АД</v>
      </c>
      <c r="B515" s="425" t="str">
        <f t="shared" si="34"/>
        <v>203622237</v>
      </c>
      <c r="C515" s="429" t="str">
        <f t="shared" si="35"/>
        <v>31.03.2025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ФИНАНСОВИ АКТИВИ АД</v>
      </c>
      <c r="B516" s="425" t="str">
        <f t="shared" si="34"/>
        <v>203622237</v>
      </c>
      <c r="C516" s="429" t="str">
        <f t="shared" si="35"/>
        <v>31.03.2025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ФИНАНСОВИ АКТИВИ АД</v>
      </c>
      <c r="B517" s="425" t="str">
        <f t="shared" si="34"/>
        <v>203622237</v>
      </c>
      <c r="C517" s="429" t="str">
        <f t="shared" si="35"/>
        <v>31.03.2025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ФИНАНСОВИ АКТИВИ АД</v>
      </c>
      <c r="B518" s="425" t="str">
        <f t="shared" si="34"/>
        <v>203622237</v>
      </c>
      <c r="C518" s="429" t="str">
        <f t="shared" si="35"/>
        <v>31.03.2025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ФИНАНСОВИ АКТИВИ АД</v>
      </c>
      <c r="B519" s="425" t="str">
        <f t="shared" si="34"/>
        <v>203622237</v>
      </c>
      <c r="C519" s="429" t="str">
        <f t="shared" si="35"/>
        <v>31.03.2025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ФИНАНСОВИ АКТИВИ АД</v>
      </c>
      <c r="B520" s="425" t="str">
        <f t="shared" si="34"/>
        <v>203622237</v>
      </c>
      <c r="C520" s="429" t="str">
        <f t="shared" si="35"/>
        <v>31.03.2025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ФИНАНСОВИ АКТИВИ АД</v>
      </c>
      <c r="B521" s="425" t="str">
        <f t="shared" si="34"/>
        <v>203622237</v>
      </c>
      <c r="C521" s="429" t="str">
        <f t="shared" si="35"/>
        <v>31.03.2025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ФИНАНСОВИ АКТИВИ АД</v>
      </c>
      <c r="B522" s="425" t="str">
        <f t="shared" si="34"/>
        <v>203622237</v>
      </c>
      <c r="C522" s="429" t="str">
        <f t="shared" si="35"/>
        <v>31.03.2025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ФИНАНСОВИ АКТИВИ АД</v>
      </c>
      <c r="B523" s="425" t="str">
        <f t="shared" si="34"/>
        <v>203622237</v>
      </c>
      <c r="C523" s="429" t="str">
        <f t="shared" si="35"/>
        <v>31.03.2025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ФИНАНСОВИ АКТИВИ АД</v>
      </c>
      <c r="B524" s="425" t="str">
        <f t="shared" si="34"/>
        <v>203622237</v>
      </c>
      <c r="C524" s="429" t="str">
        <f t="shared" si="35"/>
        <v>31.03.2025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ФИНАНСОВИ АКТИВИ АД</v>
      </c>
      <c r="B525" s="425" t="str">
        <f t="shared" ref="B525:B588" si="37">pdeBulstat</f>
        <v>203622237</v>
      </c>
      <c r="C525" s="429" t="str">
        <f t="shared" ref="C525:C588" si="38">endDate</f>
        <v>31.03.2025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ФИНАНСОВИ АКТИВИ АД</v>
      </c>
      <c r="B526" s="425" t="str">
        <f t="shared" si="37"/>
        <v>203622237</v>
      </c>
      <c r="C526" s="429" t="str">
        <f t="shared" si="38"/>
        <v>31.03.2025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ФИНАНСОВИ АКТИВИ АД</v>
      </c>
      <c r="B527" s="425" t="str">
        <f t="shared" si="37"/>
        <v>203622237</v>
      </c>
      <c r="C527" s="429" t="str">
        <f t="shared" si="38"/>
        <v>31.03.2025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ФИНАНСОВИ АКТИВИ АД</v>
      </c>
      <c r="B528" s="425" t="str">
        <f t="shared" si="37"/>
        <v>203622237</v>
      </c>
      <c r="C528" s="429" t="str">
        <f t="shared" si="38"/>
        <v>31.03.2025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ФИНАНСОВИ АКТИВИ АД</v>
      </c>
      <c r="B529" s="425" t="str">
        <f t="shared" si="37"/>
        <v>203622237</v>
      </c>
      <c r="C529" s="429" t="str">
        <f t="shared" si="38"/>
        <v>31.03.2025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ФИНАНСОВИ АКТИВИ АД</v>
      </c>
      <c r="B530" s="425" t="str">
        <f t="shared" si="37"/>
        <v>203622237</v>
      </c>
      <c r="C530" s="429" t="str">
        <f t="shared" si="38"/>
        <v>31.03.2025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ФИНАНСОВИ АКТИВИ АД</v>
      </c>
      <c r="B531" s="425" t="str">
        <f t="shared" si="37"/>
        <v>203622237</v>
      </c>
      <c r="C531" s="429" t="str">
        <f t="shared" si="38"/>
        <v>31.03.2025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ФИНАНСОВИ АКТИВИ АД</v>
      </c>
      <c r="B532" s="425" t="str">
        <f t="shared" si="37"/>
        <v>203622237</v>
      </c>
      <c r="C532" s="429" t="str">
        <f t="shared" si="38"/>
        <v>31.03.2025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ФИНАНСОВИ АКТИВИ АД</v>
      </c>
      <c r="B533" s="425" t="str">
        <f t="shared" si="37"/>
        <v>203622237</v>
      </c>
      <c r="C533" s="429" t="str">
        <f t="shared" si="38"/>
        <v>31.03.2025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ФИНАНСОВИ АКТИВИ АД</v>
      </c>
      <c r="B534" s="425" t="str">
        <f t="shared" si="37"/>
        <v>203622237</v>
      </c>
      <c r="C534" s="429" t="str">
        <f t="shared" si="38"/>
        <v>31.03.2025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ФИНАНСОВИ АКТИВИ АД</v>
      </c>
      <c r="B535" s="425" t="str">
        <f t="shared" si="37"/>
        <v>203622237</v>
      </c>
      <c r="C535" s="429" t="str">
        <f t="shared" si="38"/>
        <v>31.03.2025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ФИНАНСОВИ АКТИВИ АД</v>
      </c>
      <c r="B536" s="425" t="str">
        <f t="shared" si="37"/>
        <v>203622237</v>
      </c>
      <c r="C536" s="429" t="str">
        <f t="shared" si="38"/>
        <v>31.03.2025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ФИНАНСОВИ АКТИВИ АД</v>
      </c>
      <c r="B537" s="425" t="str">
        <f t="shared" si="37"/>
        <v>203622237</v>
      </c>
      <c r="C537" s="429" t="str">
        <f t="shared" si="38"/>
        <v>31.03.2025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ФИНАНСОВИ АКТИВИ АД</v>
      </c>
      <c r="B538" s="425" t="str">
        <f t="shared" si="37"/>
        <v>203622237</v>
      </c>
      <c r="C538" s="429" t="str">
        <f t="shared" si="38"/>
        <v>31.03.2025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ФИНАНСОВИ АКТИВИ АД</v>
      </c>
      <c r="B539" s="425" t="str">
        <f t="shared" si="37"/>
        <v>203622237</v>
      </c>
      <c r="C539" s="429" t="str">
        <f t="shared" si="38"/>
        <v>31.03.2025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ФИНАНСОВИ АКТИВИ АД</v>
      </c>
      <c r="B540" s="425" t="str">
        <f t="shared" si="37"/>
        <v>203622237</v>
      </c>
      <c r="C540" s="429" t="str">
        <f t="shared" si="38"/>
        <v>31.03.2025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ФИНАНСОВИ АКТИВИ АД</v>
      </c>
      <c r="B541" s="425" t="str">
        <f t="shared" si="37"/>
        <v>203622237</v>
      </c>
      <c r="C541" s="429" t="str">
        <f t="shared" si="38"/>
        <v>31.03.2025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ФИНАНСОВИ АКТИВИ АД</v>
      </c>
      <c r="B542" s="425" t="str">
        <f t="shared" si="37"/>
        <v>203622237</v>
      </c>
      <c r="C542" s="429" t="str">
        <f t="shared" si="38"/>
        <v>31.03.2025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ФИНАНСОВИ АКТИВИ АД</v>
      </c>
      <c r="B543" s="425" t="str">
        <f t="shared" si="37"/>
        <v>203622237</v>
      </c>
      <c r="C543" s="429" t="str">
        <f t="shared" si="38"/>
        <v>31.03.2025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ФИНАНСОВИ АКТИВИ АД</v>
      </c>
      <c r="B544" s="425" t="str">
        <f t="shared" si="37"/>
        <v>203622237</v>
      </c>
      <c r="C544" s="429" t="str">
        <f t="shared" si="38"/>
        <v>31.03.2025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ФИНАНСОВИ АКТИВИ АД</v>
      </c>
      <c r="B545" s="425" t="str">
        <f t="shared" si="37"/>
        <v>203622237</v>
      </c>
      <c r="C545" s="429" t="str">
        <f t="shared" si="38"/>
        <v>31.03.2025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ФИНАНСОВИ АКТИВИ АД</v>
      </c>
      <c r="B546" s="425" t="str">
        <f t="shared" si="37"/>
        <v>203622237</v>
      </c>
      <c r="C546" s="429" t="str">
        <f t="shared" si="38"/>
        <v>31.03.2025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ФИНАНСОВИ АКТИВИ АД</v>
      </c>
      <c r="B547" s="425" t="str">
        <f t="shared" si="37"/>
        <v>203622237</v>
      </c>
      <c r="C547" s="429" t="str">
        <f t="shared" si="38"/>
        <v>31.03.2025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ФИНАНСОВИ АКТИВИ АД</v>
      </c>
      <c r="B548" s="425" t="str">
        <f t="shared" si="37"/>
        <v>203622237</v>
      </c>
      <c r="C548" s="429" t="str">
        <f t="shared" si="38"/>
        <v>31.03.2025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ФИНАНСОВИ АКТИВИ АД</v>
      </c>
      <c r="B549" s="425" t="str">
        <f t="shared" si="37"/>
        <v>203622237</v>
      </c>
      <c r="C549" s="429" t="str">
        <f t="shared" si="38"/>
        <v>31.03.2025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ФИНАНСОВИ АКТИВИ АД</v>
      </c>
      <c r="B550" s="425" t="str">
        <f t="shared" si="37"/>
        <v>203622237</v>
      </c>
      <c r="C550" s="429" t="str">
        <f t="shared" si="38"/>
        <v>31.03.2025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ФИНАНСОВИ АКТИВИ АД</v>
      </c>
      <c r="B551" s="425" t="str">
        <f t="shared" si="37"/>
        <v>203622237</v>
      </c>
      <c r="C551" s="429" t="str">
        <f t="shared" si="38"/>
        <v>31.03.2025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ФИНАНСОВИ АКТИВИ АД</v>
      </c>
      <c r="B552" s="425" t="str">
        <f t="shared" si="37"/>
        <v>203622237</v>
      </c>
      <c r="C552" s="429" t="str">
        <f t="shared" si="38"/>
        <v>31.03.2025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ФИНАНСОВИ АКТИВИ АД</v>
      </c>
      <c r="B553" s="425" t="str">
        <f t="shared" si="37"/>
        <v>203622237</v>
      </c>
      <c r="C553" s="429" t="str">
        <f t="shared" si="38"/>
        <v>31.03.2025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ФИНАНСОВИ АКТИВИ АД</v>
      </c>
      <c r="B554" s="425" t="str">
        <f t="shared" si="37"/>
        <v>203622237</v>
      </c>
      <c r="C554" s="429" t="str">
        <f t="shared" si="38"/>
        <v>31.03.2025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ФИНАНСОВИ АКТИВИ АД</v>
      </c>
      <c r="B555" s="425" t="str">
        <f t="shared" si="37"/>
        <v>203622237</v>
      </c>
      <c r="C555" s="429" t="str">
        <f t="shared" si="38"/>
        <v>31.03.2025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ФИНАНСОВИ АКТИВИ АД</v>
      </c>
      <c r="B556" s="425" t="str">
        <f t="shared" si="37"/>
        <v>203622237</v>
      </c>
      <c r="C556" s="429" t="str">
        <f t="shared" si="38"/>
        <v>31.03.2025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ФИНАНСОВИ АКТИВИ АД</v>
      </c>
      <c r="B557" s="425" t="str">
        <f t="shared" si="37"/>
        <v>203622237</v>
      </c>
      <c r="C557" s="429" t="str">
        <f t="shared" si="38"/>
        <v>31.03.2025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ФИНАНСОВИ АКТИВИ АД</v>
      </c>
      <c r="B558" s="425" t="str">
        <f t="shared" si="37"/>
        <v>203622237</v>
      </c>
      <c r="C558" s="429" t="str">
        <f t="shared" si="38"/>
        <v>31.03.2025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ФИНАНСОВИ АКТИВИ АД</v>
      </c>
      <c r="B559" s="425" t="str">
        <f t="shared" si="37"/>
        <v>203622237</v>
      </c>
      <c r="C559" s="429" t="str">
        <f t="shared" si="38"/>
        <v>31.03.2025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ФИНАНСОВИ АКТИВИ АД</v>
      </c>
      <c r="B560" s="425" t="str">
        <f t="shared" si="37"/>
        <v>203622237</v>
      </c>
      <c r="C560" s="429" t="str">
        <f t="shared" si="38"/>
        <v>31.03.2025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ФИНАНСОВИ АКТИВИ АД</v>
      </c>
      <c r="B561" s="425" t="str">
        <f t="shared" si="37"/>
        <v>203622237</v>
      </c>
      <c r="C561" s="429" t="str">
        <f t="shared" si="38"/>
        <v>31.03.2025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ФИНАНСОВИ АКТИВИ АД</v>
      </c>
      <c r="B562" s="425" t="str">
        <f t="shared" si="37"/>
        <v>203622237</v>
      </c>
      <c r="C562" s="429" t="str">
        <f t="shared" si="38"/>
        <v>31.03.2025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ФИНАНСОВИ АКТИВИ АД</v>
      </c>
      <c r="B563" s="425" t="str">
        <f t="shared" si="37"/>
        <v>203622237</v>
      </c>
      <c r="C563" s="429" t="str">
        <f t="shared" si="38"/>
        <v>31.03.2025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ФИНАНСОВИ АКТИВИ АД</v>
      </c>
      <c r="B564" s="425" t="str">
        <f t="shared" si="37"/>
        <v>203622237</v>
      </c>
      <c r="C564" s="429" t="str">
        <f t="shared" si="38"/>
        <v>31.03.2025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ФИНАНСОВИ АКТИВИ АД</v>
      </c>
      <c r="B565" s="425" t="str">
        <f t="shared" si="37"/>
        <v>203622237</v>
      </c>
      <c r="C565" s="429" t="str">
        <f t="shared" si="38"/>
        <v>31.03.2025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ФИНАНСОВИ АКТИВИ АД</v>
      </c>
      <c r="B566" s="425" t="str">
        <f t="shared" si="37"/>
        <v>203622237</v>
      </c>
      <c r="C566" s="429" t="str">
        <f t="shared" si="38"/>
        <v>31.03.2025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ФИНАНСОВИ АКТИВИ АД</v>
      </c>
      <c r="B567" s="425" t="str">
        <f t="shared" si="37"/>
        <v>203622237</v>
      </c>
      <c r="C567" s="429" t="str">
        <f t="shared" si="38"/>
        <v>31.03.2025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ФИНАНСОВИ АКТИВИ АД</v>
      </c>
      <c r="B568" s="425" t="str">
        <f t="shared" si="37"/>
        <v>203622237</v>
      </c>
      <c r="C568" s="429" t="str">
        <f t="shared" si="38"/>
        <v>31.03.2025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ФИНАНСОВИ АКТИВИ АД</v>
      </c>
      <c r="B569" s="425" t="str">
        <f t="shared" si="37"/>
        <v>203622237</v>
      </c>
      <c r="C569" s="429" t="str">
        <f t="shared" si="38"/>
        <v>31.03.2025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ФИНАНСОВИ АКТИВИ АД</v>
      </c>
      <c r="B570" s="425" t="str">
        <f t="shared" si="37"/>
        <v>203622237</v>
      </c>
      <c r="C570" s="429" t="str">
        <f t="shared" si="38"/>
        <v>31.03.2025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ФИНАНСОВИ АКТИВИ АД</v>
      </c>
      <c r="B571" s="425" t="str">
        <f t="shared" si="37"/>
        <v>203622237</v>
      </c>
      <c r="C571" s="429" t="str">
        <f t="shared" si="38"/>
        <v>31.03.2025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ФИНАНСОВИ АКТИВИ АД</v>
      </c>
      <c r="B572" s="425" t="str">
        <f t="shared" si="37"/>
        <v>203622237</v>
      </c>
      <c r="C572" s="429" t="str">
        <f t="shared" si="38"/>
        <v>31.03.2025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ФИНАНСОВИ АКТИВИ АД</v>
      </c>
      <c r="B573" s="425" t="str">
        <f t="shared" si="37"/>
        <v>203622237</v>
      </c>
      <c r="C573" s="429" t="str">
        <f t="shared" si="38"/>
        <v>31.03.2025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ФИНАНСОВИ АКТИВИ АД</v>
      </c>
      <c r="B574" s="425" t="str">
        <f t="shared" si="37"/>
        <v>203622237</v>
      </c>
      <c r="C574" s="429" t="str">
        <f t="shared" si="38"/>
        <v>31.03.2025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ФИНАНСОВИ АКТИВИ АД</v>
      </c>
      <c r="B575" s="425" t="str">
        <f t="shared" si="37"/>
        <v>203622237</v>
      </c>
      <c r="C575" s="429" t="str">
        <f t="shared" si="38"/>
        <v>31.03.2025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ФИНАНСОВИ АКТИВИ АД</v>
      </c>
      <c r="B576" s="425" t="str">
        <f t="shared" si="37"/>
        <v>203622237</v>
      </c>
      <c r="C576" s="429" t="str">
        <f t="shared" si="38"/>
        <v>31.03.2025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ФИНАНСОВИ АКТИВИ АД</v>
      </c>
      <c r="B577" s="425" t="str">
        <f t="shared" si="37"/>
        <v>203622237</v>
      </c>
      <c r="C577" s="429" t="str">
        <f t="shared" si="38"/>
        <v>31.03.2025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ФИНАНСОВИ АКТИВИ АД</v>
      </c>
      <c r="B578" s="425" t="str">
        <f t="shared" si="37"/>
        <v>203622237</v>
      </c>
      <c r="C578" s="429" t="str">
        <f t="shared" si="38"/>
        <v>31.03.2025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ФИНАНСОВИ АКТИВИ АД</v>
      </c>
      <c r="B579" s="425" t="str">
        <f t="shared" si="37"/>
        <v>203622237</v>
      </c>
      <c r="C579" s="429" t="str">
        <f t="shared" si="38"/>
        <v>31.03.2025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ФИНАНСОВИ АКТИВИ АД</v>
      </c>
      <c r="B580" s="425" t="str">
        <f t="shared" si="37"/>
        <v>203622237</v>
      </c>
      <c r="C580" s="429" t="str">
        <f t="shared" si="38"/>
        <v>31.03.2025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ФИНАНСОВИ АКТИВИ АД</v>
      </c>
      <c r="B581" s="425" t="str">
        <f t="shared" si="37"/>
        <v>203622237</v>
      </c>
      <c r="C581" s="429" t="str">
        <f t="shared" si="38"/>
        <v>31.03.2025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ФИНАНСОВИ АКТИВИ АД</v>
      </c>
      <c r="B582" s="425" t="str">
        <f t="shared" si="37"/>
        <v>203622237</v>
      </c>
      <c r="C582" s="429" t="str">
        <f t="shared" si="38"/>
        <v>31.03.2025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ФИНАНСОВИ АКТИВИ АД</v>
      </c>
      <c r="B583" s="425" t="str">
        <f t="shared" si="37"/>
        <v>203622237</v>
      </c>
      <c r="C583" s="429" t="str">
        <f t="shared" si="38"/>
        <v>31.03.2025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ФИНАНСОВИ АКТИВИ АД</v>
      </c>
      <c r="B584" s="425" t="str">
        <f t="shared" si="37"/>
        <v>203622237</v>
      </c>
      <c r="C584" s="429" t="str">
        <f t="shared" si="38"/>
        <v>31.03.2025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ФИНАНСОВИ АКТИВИ АД</v>
      </c>
      <c r="B585" s="425" t="str">
        <f t="shared" si="37"/>
        <v>203622237</v>
      </c>
      <c r="C585" s="429" t="str">
        <f t="shared" si="38"/>
        <v>31.03.2025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ФИНАНСОВИ АКТИВИ АД</v>
      </c>
      <c r="B586" s="425" t="str">
        <f t="shared" si="37"/>
        <v>203622237</v>
      </c>
      <c r="C586" s="429" t="str">
        <f t="shared" si="38"/>
        <v>31.03.2025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ФИНАНСОВИ АКТИВИ АД</v>
      </c>
      <c r="B587" s="425" t="str">
        <f t="shared" si="37"/>
        <v>203622237</v>
      </c>
      <c r="C587" s="429" t="str">
        <f t="shared" si="38"/>
        <v>31.03.2025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ФИНАНСОВИ АКТИВИ АД</v>
      </c>
      <c r="B588" s="425" t="str">
        <f t="shared" si="37"/>
        <v>203622237</v>
      </c>
      <c r="C588" s="429" t="str">
        <f t="shared" si="38"/>
        <v>31.03.2025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ФИНАНСОВИ АКТИВИ АД</v>
      </c>
      <c r="B589" s="425" t="str">
        <f t="shared" ref="B589:B652" si="40">pdeBulstat</f>
        <v>203622237</v>
      </c>
      <c r="C589" s="429" t="str">
        <f t="shared" ref="C589:C652" si="41">endDate</f>
        <v>31.03.2025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ФИНАНСОВИ АКТИВИ АД</v>
      </c>
      <c r="B590" s="425" t="str">
        <f t="shared" si="40"/>
        <v>203622237</v>
      </c>
      <c r="C590" s="429" t="str">
        <f t="shared" si="41"/>
        <v>31.03.2025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ФИНАНСОВИ АКТИВИ АД</v>
      </c>
      <c r="B591" s="425" t="str">
        <f t="shared" si="40"/>
        <v>203622237</v>
      </c>
      <c r="C591" s="429" t="str">
        <f t="shared" si="41"/>
        <v>31.03.2025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ФИНАНСОВИ АКТИВИ АД</v>
      </c>
      <c r="B592" s="425" t="str">
        <f t="shared" si="40"/>
        <v>203622237</v>
      </c>
      <c r="C592" s="429" t="str">
        <f t="shared" si="41"/>
        <v>31.03.2025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ФИНАНСОВИ АКТИВИ АД</v>
      </c>
      <c r="B593" s="425" t="str">
        <f t="shared" si="40"/>
        <v>203622237</v>
      </c>
      <c r="C593" s="429" t="str">
        <f t="shared" si="41"/>
        <v>31.03.2025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ФИНАНСОВИ АКТИВИ АД</v>
      </c>
      <c r="B594" s="425" t="str">
        <f t="shared" si="40"/>
        <v>203622237</v>
      </c>
      <c r="C594" s="429" t="str">
        <f t="shared" si="41"/>
        <v>31.03.2025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ФИНАНСОВИ АКТИВИ АД</v>
      </c>
      <c r="B595" s="425" t="str">
        <f t="shared" si="40"/>
        <v>203622237</v>
      </c>
      <c r="C595" s="429" t="str">
        <f t="shared" si="41"/>
        <v>31.03.2025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ФИНАНСОВИ АКТИВИ АД</v>
      </c>
      <c r="B596" s="425" t="str">
        <f t="shared" si="40"/>
        <v>203622237</v>
      </c>
      <c r="C596" s="429" t="str">
        <f t="shared" si="41"/>
        <v>31.03.2025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ФИНАНСОВИ АКТИВИ АД</v>
      </c>
      <c r="B597" s="425" t="str">
        <f t="shared" si="40"/>
        <v>203622237</v>
      </c>
      <c r="C597" s="429" t="str">
        <f t="shared" si="41"/>
        <v>31.03.2025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ФИНАНСОВИ АКТИВИ АД</v>
      </c>
      <c r="B598" s="425" t="str">
        <f t="shared" si="40"/>
        <v>203622237</v>
      </c>
      <c r="C598" s="429" t="str">
        <f t="shared" si="41"/>
        <v>31.03.2025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ФИНАНСОВИ АКТИВИ АД</v>
      </c>
      <c r="B599" s="425" t="str">
        <f t="shared" si="40"/>
        <v>203622237</v>
      </c>
      <c r="C599" s="429" t="str">
        <f t="shared" si="41"/>
        <v>31.03.2025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ФИНАНСОВИ АКТИВИ АД</v>
      </c>
      <c r="B600" s="425" t="str">
        <f t="shared" si="40"/>
        <v>203622237</v>
      </c>
      <c r="C600" s="429" t="str">
        <f t="shared" si="41"/>
        <v>31.03.2025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ФИНАНСОВИ АКТИВИ АД</v>
      </c>
      <c r="B601" s="425" t="str">
        <f t="shared" si="40"/>
        <v>203622237</v>
      </c>
      <c r="C601" s="429" t="str">
        <f t="shared" si="41"/>
        <v>31.03.2025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ФИНАНСОВИ АКТИВИ АД</v>
      </c>
      <c r="B602" s="425" t="str">
        <f t="shared" si="40"/>
        <v>203622237</v>
      </c>
      <c r="C602" s="429" t="str">
        <f t="shared" si="41"/>
        <v>31.03.2025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ФИНАНСОВИ АКТИВИ АД</v>
      </c>
      <c r="B603" s="425" t="str">
        <f t="shared" si="40"/>
        <v>203622237</v>
      </c>
      <c r="C603" s="429" t="str">
        <f t="shared" si="41"/>
        <v>31.03.2025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ФИНАНСОВИ АКТИВИ АД</v>
      </c>
      <c r="B604" s="425" t="str">
        <f t="shared" si="40"/>
        <v>203622237</v>
      </c>
      <c r="C604" s="429" t="str">
        <f t="shared" si="41"/>
        <v>31.03.2025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ФИНАНСОВИ АКТИВИ АД</v>
      </c>
      <c r="B605" s="425" t="str">
        <f t="shared" si="40"/>
        <v>203622237</v>
      </c>
      <c r="C605" s="429" t="str">
        <f t="shared" si="41"/>
        <v>31.03.2025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ФИНАНСОВИ АКТИВИ АД</v>
      </c>
      <c r="B606" s="425" t="str">
        <f t="shared" si="40"/>
        <v>203622237</v>
      </c>
      <c r="C606" s="429" t="str">
        <f t="shared" si="41"/>
        <v>31.03.2025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ФИНАНСОВИ АКТИВИ АД</v>
      </c>
      <c r="B607" s="425" t="str">
        <f t="shared" si="40"/>
        <v>203622237</v>
      </c>
      <c r="C607" s="429" t="str">
        <f t="shared" si="41"/>
        <v>31.03.2025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ФИНАНСОВИ АКТИВИ АД</v>
      </c>
      <c r="B608" s="425" t="str">
        <f t="shared" si="40"/>
        <v>203622237</v>
      </c>
      <c r="C608" s="429" t="str">
        <f t="shared" si="41"/>
        <v>31.03.2025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ФИНАНСОВИ АКТИВИ АД</v>
      </c>
      <c r="B609" s="425" t="str">
        <f t="shared" si="40"/>
        <v>203622237</v>
      </c>
      <c r="C609" s="429" t="str">
        <f t="shared" si="41"/>
        <v>31.03.2025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ФИНАНСОВИ АКТИВИ АД</v>
      </c>
      <c r="B610" s="425" t="str">
        <f t="shared" si="40"/>
        <v>203622237</v>
      </c>
      <c r="C610" s="429" t="str">
        <f t="shared" si="41"/>
        <v>31.03.2025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ФИНАНСОВИ АКТИВИ АД</v>
      </c>
      <c r="B611" s="425" t="str">
        <f t="shared" si="40"/>
        <v>203622237</v>
      </c>
      <c r="C611" s="429" t="str">
        <f t="shared" si="41"/>
        <v>31.03.2025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ФИНАНСОВИ АКТИВИ АД</v>
      </c>
      <c r="B612" s="425" t="str">
        <f t="shared" si="40"/>
        <v>203622237</v>
      </c>
      <c r="C612" s="429" t="str">
        <f t="shared" si="41"/>
        <v>31.03.2025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ФИНАНСОВИ АКТИВИ АД</v>
      </c>
      <c r="B613" s="425" t="str">
        <f t="shared" si="40"/>
        <v>203622237</v>
      </c>
      <c r="C613" s="429" t="str">
        <f t="shared" si="41"/>
        <v>31.03.2025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ФИНАНСОВИ АКТИВИ АД</v>
      </c>
      <c r="B614" s="425" t="str">
        <f t="shared" si="40"/>
        <v>203622237</v>
      </c>
      <c r="C614" s="429" t="str">
        <f t="shared" si="41"/>
        <v>31.03.2025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ФИНАНСОВИ АКТИВИ АД</v>
      </c>
      <c r="B615" s="425" t="str">
        <f t="shared" si="40"/>
        <v>203622237</v>
      </c>
      <c r="C615" s="429" t="str">
        <f t="shared" si="41"/>
        <v>31.03.2025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ФИНАНСОВИ АКТИВИ АД</v>
      </c>
      <c r="B616" s="425" t="str">
        <f t="shared" si="40"/>
        <v>203622237</v>
      </c>
      <c r="C616" s="429" t="str">
        <f t="shared" si="41"/>
        <v>31.03.2025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ФИНАНСОВИ АКТИВИ АД</v>
      </c>
      <c r="B617" s="425" t="str">
        <f t="shared" si="40"/>
        <v>203622237</v>
      </c>
      <c r="C617" s="429" t="str">
        <f t="shared" si="41"/>
        <v>31.03.2025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ФИНАНСОВИ АКТИВИ АД</v>
      </c>
      <c r="B618" s="425" t="str">
        <f t="shared" si="40"/>
        <v>203622237</v>
      </c>
      <c r="C618" s="429" t="str">
        <f t="shared" si="41"/>
        <v>31.03.2025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ФИНАНСОВИ АКТИВИ АД</v>
      </c>
      <c r="B619" s="425" t="str">
        <f t="shared" si="40"/>
        <v>203622237</v>
      </c>
      <c r="C619" s="429" t="str">
        <f t="shared" si="41"/>
        <v>31.03.2025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ФИНАНСОВИ АКТИВИ АД</v>
      </c>
      <c r="B620" s="425" t="str">
        <f t="shared" si="40"/>
        <v>203622237</v>
      </c>
      <c r="C620" s="429" t="str">
        <f t="shared" si="41"/>
        <v>31.03.2025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ФИНАНСОВИ АКТИВИ АД</v>
      </c>
      <c r="B621" s="425" t="str">
        <f t="shared" si="40"/>
        <v>203622237</v>
      </c>
      <c r="C621" s="429" t="str">
        <f t="shared" si="41"/>
        <v>31.03.2025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ФИНАНСОВИ АКТИВИ АД</v>
      </c>
      <c r="B622" s="425" t="str">
        <f t="shared" si="40"/>
        <v>203622237</v>
      </c>
      <c r="C622" s="429" t="str">
        <f t="shared" si="41"/>
        <v>31.03.2025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ФИНАНСОВИ АКТИВИ АД</v>
      </c>
      <c r="B623" s="425" t="str">
        <f t="shared" si="40"/>
        <v>203622237</v>
      </c>
      <c r="C623" s="429" t="str">
        <f t="shared" si="41"/>
        <v>31.03.2025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ФИНАНСОВИ АКТИВИ АД</v>
      </c>
      <c r="B624" s="425" t="str">
        <f t="shared" si="40"/>
        <v>203622237</v>
      </c>
      <c r="C624" s="429" t="str">
        <f t="shared" si="41"/>
        <v>31.03.2025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ФИНАНСОВИ АКТИВИ АД</v>
      </c>
      <c r="B625" s="425" t="str">
        <f t="shared" si="40"/>
        <v>203622237</v>
      </c>
      <c r="C625" s="429" t="str">
        <f t="shared" si="41"/>
        <v>31.03.2025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ФИНАНСОВИ АКТИВИ АД</v>
      </c>
      <c r="B626" s="425" t="str">
        <f t="shared" si="40"/>
        <v>203622237</v>
      </c>
      <c r="C626" s="429" t="str">
        <f t="shared" si="41"/>
        <v>31.03.2025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ФИНАНСОВИ АКТИВИ АД</v>
      </c>
      <c r="B627" s="425" t="str">
        <f t="shared" si="40"/>
        <v>203622237</v>
      </c>
      <c r="C627" s="429" t="str">
        <f t="shared" si="41"/>
        <v>31.03.2025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ФИНАНСОВИ АКТИВИ АД</v>
      </c>
      <c r="B628" s="425" t="str">
        <f t="shared" si="40"/>
        <v>203622237</v>
      </c>
      <c r="C628" s="429" t="str">
        <f t="shared" si="41"/>
        <v>31.03.2025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ФИНАНСОВИ АКТИВИ АД</v>
      </c>
      <c r="B629" s="425" t="str">
        <f t="shared" si="40"/>
        <v>203622237</v>
      </c>
      <c r="C629" s="429" t="str">
        <f t="shared" si="41"/>
        <v>31.03.2025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ФИНАНСОВИ АКТИВИ АД</v>
      </c>
      <c r="B630" s="425" t="str">
        <f t="shared" si="40"/>
        <v>203622237</v>
      </c>
      <c r="C630" s="429" t="str">
        <f t="shared" si="41"/>
        <v>31.03.2025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ФИНАНСОВИ АКТИВИ АД</v>
      </c>
      <c r="B631" s="425" t="str">
        <f t="shared" si="40"/>
        <v>203622237</v>
      </c>
      <c r="C631" s="429" t="str">
        <f t="shared" si="41"/>
        <v>31.03.2025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ФИНАНСОВИ АКТИВИ АД</v>
      </c>
      <c r="B632" s="425" t="str">
        <f t="shared" si="40"/>
        <v>203622237</v>
      </c>
      <c r="C632" s="429" t="str">
        <f t="shared" si="41"/>
        <v>31.03.2025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ФИНАНСОВИ АКТИВИ АД</v>
      </c>
      <c r="B633" s="425" t="str">
        <f t="shared" si="40"/>
        <v>203622237</v>
      </c>
      <c r="C633" s="429" t="str">
        <f t="shared" si="41"/>
        <v>31.03.2025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ФИНАНСОВИ АКТИВИ АД</v>
      </c>
      <c r="B634" s="425" t="str">
        <f t="shared" si="40"/>
        <v>203622237</v>
      </c>
      <c r="C634" s="429" t="str">
        <f t="shared" si="41"/>
        <v>31.03.2025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ФИНАНСОВИ АКТИВИ АД</v>
      </c>
      <c r="B635" s="425" t="str">
        <f t="shared" si="40"/>
        <v>203622237</v>
      </c>
      <c r="C635" s="429" t="str">
        <f t="shared" si="41"/>
        <v>31.03.2025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ФИНАНСОВИ АКТИВИ АД</v>
      </c>
      <c r="B636" s="425" t="str">
        <f t="shared" si="40"/>
        <v>203622237</v>
      </c>
      <c r="C636" s="429" t="str">
        <f t="shared" si="41"/>
        <v>31.03.2025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ФИНАНСОВИ АКТИВИ АД</v>
      </c>
      <c r="B637" s="425" t="str">
        <f t="shared" si="40"/>
        <v>203622237</v>
      </c>
      <c r="C637" s="429" t="str">
        <f t="shared" si="41"/>
        <v>31.03.2025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ФИНАНСОВИ АКТИВИ АД</v>
      </c>
      <c r="B638" s="425" t="str">
        <f t="shared" si="40"/>
        <v>203622237</v>
      </c>
      <c r="C638" s="429" t="str">
        <f t="shared" si="41"/>
        <v>31.03.2025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ФИНАНСОВИ АКТИВИ АД</v>
      </c>
      <c r="B639" s="425" t="str">
        <f t="shared" si="40"/>
        <v>203622237</v>
      </c>
      <c r="C639" s="429" t="str">
        <f t="shared" si="41"/>
        <v>31.03.2025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ФИНАНСОВИ АКТИВИ АД</v>
      </c>
      <c r="B640" s="425" t="str">
        <f t="shared" si="40"/>
        <v>203622237</v>
      </c>
      <c r="C640" s="429" t="str">
        <f t="shared" si="41"/>
        <v>31.03.2025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ФИНАНСОВИ АКТИВИ АД</v>
      </c>
      <c r="B641" s="425" t="str">
        <f t="shared" si="40"/>
        <v>203622237</v>
      </c>
      <c r="C641" s="429" t="str">
        <f t="shared" si="41"/>
        <v>31.03.2025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ФИНАНСОВИ АКТИВИ АД</v>
      </c>
      <c r="B642" s="425" t="str">
        <f t="shared" si="40"/>
        <v>203622237</v>
      </c>
      <c r="C642" s="429" t="str">
        <f t="shared" si="41"/>
        <v>31.03.2025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ФИНАНСОВИ АКТИВИ АД</v>
      </c>
      <c r="B643" s="425" t="str">
        <f t="shared" si="40"/>
        <v>203622237</v>
      </c>
      <c r="C643" s="429" t="str">
        <f t="shared" si="41"/>
        <v>31.03.2025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ФИНАНСОВИ АКТИВИ АД</v>
      </c>
      <c r="B644" s="425" t="str">
        <f t="shared" si="40"/>
        <v>203622237</v>
      </c>
      <c r="C644" s="429" t="str">
        <f t="shared" si="41"/>
        <v>31.03.2025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ФИНАНСОВИ АКТИВИ АД</v>
      </c>
      <c r="B645" s="425" t="str">
        <f t="shared" si="40"/>
        <v>203622237</v>
      </c>
      <c r="C645" s="429" t="str">
        <f t="shared" si="41"/>
        <v>31.03.2025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ФИНАНСОВИ АКТИВИ АД</v>
      </c>
      <c r="B646" s="425" t="str">
        <f t="shared" si="40"/>
        <v>203622237</v>
      </c>
      <c r="C646" s="429" t="str">
        <f t="shared" si="41"/>
        <v>31.03.2025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ФИНАНСОВИ АКТИВИ АД</v>
      </c>
      <c r="B647" s="425" t="str">
        <f t="shared" si="40"/>
        <v>203622237</v>
      </c>
      <c r="C647" s="429" t="str">
        <f t="shared" si="41"/>
        <v>31.03.2025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ФИНАНСОВИ АКТИВИ АД</v>
      </c>
      <c r="B648" s="425" t="str">
        <f t="shared" si="40"/>
        <v>203622237</v>
      </c>
      <c r="C648" s="429" t="str">
        <f t="shared" si="41"/>
        <v>31.03.2025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ФИНАНСОВИ АКТИВИ АД</v>
      </c>
      <c r="B649" s="425" t="str">
        <f t="shared" si="40"/>
        <v>203622237</v>
      </c>
      <c r="C649" s="429" t="str">
        <f t="shared" si="41"/>
        <v>31.03.2025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ФИНАНСОВИ АКТИВИ АД</v>
      </c>
      <c r="B650" s="425" t="str">
        <f t="shared" si="40"/>
        <v>203622237</v>
      </c>
      <c r="C650" s="429" t="str">
        <f t="shared" si="41"/>
        <v>31.03.2025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ФИНАНСОВИ АКТИВИ АД</v>
      </c>
      <c r="B651" s="425" t="str">
        <f t="shared" si="40"/>
        <v>203622237</v>
      </c>
      <c r="C651" s="429" t="str">
        <f t="shared" si="41"/>
        <v>31.03.2025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ФИНАНСОВИ АКТИВИ АД</v>
      </c>
      <c r="B652" s="425" t="str">
        <f t="shared" si="40"/>
        <v>203622237</v>
      </c>
      <c r="C652" s="429" t="str">
        <f t="shared" si="41"/>
        <v>31.03.2025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ФИНАНСОВИ АКТИВИ АД</v>
      </c>
      <c r="B653" s="425" t="str">
        <f t="shared" ref="B653:B716" si="43">pdeBulstat</f>
        <v>203622237</v>
      </c>
      <c r="C653" s="429" t="str">
        <f t="shared" ref="C653:C716" si="44">endDate</f>
        <v>31.03.2025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ФИНАНСОВИ АКТИВИ АД</v>
      </c>
      <c r="B654" s="425" t="str">
        <f t="shared" si="43"/>
        <v>203622237</v>
      </c>
      <c r="C654" s="429" t="str">
        <f t="shared" si="44"/>
        <v>31.03.2025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ФИНАНСОВИ АКТИВИ АД</v>
      </c>
      <c r="B655" s="425" t="str">
        <f t="shared" si="43"/>
        <v>203622237</v>
      </c>
      <c r="C655" s="429" t="str">
        <f t="shared" si="44"/>
        <v>31.03.2025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ФИНАНСОВИ АКТИВИ АД</v>
      </c>
      <c r="B656" s="425" t="str">
        <f t="shared" si="43"/>
        <v>203622237</v>
      </c>
      <c r="C656" s="429" t="str">
        <f t="shared" si="44"/>
        <v>31.03.2025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ФИНАНСОВИ АКТИВИ АД</v>
      </c>
      <c r="B657" s="425" t="str">
        <f t="shared" si="43"/>
        <v>203622237</v>
      </c>
      <c r="C657" s="429" t="str">
        <f t="shared" si="44"/>
        <v>31.03.2025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ФИНАНСОВИ АКТИВИ АД</v>
      </c>
      <c r="B658" s="425" t="str">
        <f t="shared" si="43"/>
        <v>203622237</v>
      </c>
      <c r="C658" s="429" t="str">
        <f t="shared" si="44"/>
        <v>31.03.2025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ФИНАНСОВИ АКТИВИ АД</v>
      </c>
      <c r="B659" s="425" t="str">
        <f t="shared" si="43"/>
        <v>203622237</v>
      </c>
      <c r="C659" s="429" t="str">
        <f t="shared" si="44"/>
        <v>31.03.2025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ФИНАНСОВИ АКТИВИ АД</v>
      </c>
      <c r="B660" s="425" t="str">
        <f t="shared" si="43"/>
        <v>203622237</v>
      </c>
      <c r="C660" s="429" t="str">
        <f t="shared" si="44"/>
        <v>31.03.2025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ФИНАНСОВИ АКТИВИ АД</v>
      </c>
      <c r="B661" s="425" t="str">
        <f t="shared" si="43"/>
        <v>203622237</v>
      </c>
      <c r="C661" s="429" t="str">
        <f t="shared" si="44"/>
        <v>31.03.2025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ФИНАНСОВИ АКТИВИ АД</v>
      </c>
      <c r="B662" s="425" t="str">
        <f t="shared" si="43"/>
        <v>203622237</v>
      </c>
      <c r="C662" s="429" t="str">
        <f t="shared" si="44"/>
        <v>31.03.2025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ФИНАНСОВИ АКТИВИ АД</v>
      </c>
      <c r="B663" s="425" t="str">
        <f t="shared" si="43"/>
        <v>203622237</v>
      </c>
      <c r="C663" s="429" t="str">
        <f t="shared" si="44"/>
        <v>31.03.2025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ФИНАНСОВИ АКТИВИ АД</v>
      </c>
      <c r="B664" s="425" t="str">
        <f t="shared" si="43"/>
        <v>203622237</v>
      </c>
      <c r="C664" s="429" t="str">
        <f t="shared" si="44"/>
        <v>31.03.2025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ФИНАНСОВИ АКТИВИ АД</v>
      </c>
      <c r="B665" s="425" t="str">
        <f t="shared" si="43"/>
        <v>203622237</v>
      </c>
      <c r="C665" s="429" t="str">
        <f t="shared" si="44"/>
        <v>31.03.2025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ФИНАНСОВИ АКТИВИ АД</v>
      </c>
      <c r="B666" s="425" t="str">
        <f t="shared" si="43"/>
        <v>203622237</v>
      </c>
      <c r="C666" s="429" t="str">
        <f t="shared" si="44"/>
        <v>31.03.2025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ФИНАНСОВИ АКТИВИ АД</v>
      </c>
      <c r="B667" s="425" t="str">
        <f t="shared" si="43"/>
        <v>203622237</v>
      </c>
      <c r="C667" s="429" t="str">
        <f t="shared" si="44"/>
        <v>31.03.2025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ФИНАНСОВИ АКТИВИ АД</v>
      </c>
      <c r="B668" s="425" t="str">
        <f t="shared" si="43"/>
        <v>203622237</v>
      </c>
      <c r="C668" s="429" t="str">
        <f t="shared" si="44"/>
        <v>31.03.2025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ФИНАНСОВИ АКТИВИ АД</v>
      </c>
      <c r="B669" s="425" t="str">
        <f t="shared" si="43"/>
        <v>203622237</v>
      </c>
      <c r="C669" s="429" t="str">
        <f t="shared" si="44"/>
        <v>31.03.2025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ФИНАНСОВИ АКТИВИ АД</v>
      </c>
      <c r="B670" s="425" t="str">
        <f t="shared" si="43"/>
        <v>203622237</v>
      </c>
      <c r="C670" s="429" t="str">
        <f t="shared" si="44"/>
        <v>31.03.2025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ФИНАНСОВИ АКТИВИ АД</v>
      </c>
      <c r="B671" s="425" t="str">
        <f t="shared" si="43"/>
        <v>203622237</v>
      </c>
      <c r="C671" s="429" t="str">
        <f t="shared" si="44"/>
        <v>31.03.2025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ФИНАНСОВИ АКТИВИ АД</v>
      </c>
      <c r="B672" s="425" t="str">
        <f t="shared" si="43"/>
        <v>203622237</v>
      </c>
      <c r="C672" s="429" t="str">
        <f t="shared" si="44"/>
        <v>31.03.2025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ФИНАНСОВИ АКТИВИ АД</v>
      </c>
      <c r="B673" s="425" t="str">
        <f t="shared" si="43"/>
        <v>203622237</v>
      </c>
      <c r="C673" s="429" t="str">
        <f t="shared" si="44"/>
        <v>31.03.2025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ФИНАНСОВИ АКТИВИ АД</v>
      </c>
      <c r="B674" s="425" t="str">
        <f t="shared" si="43"/>
        <v>203622237</v>
      </c>
      <c r="C674" s="429" t="str">
        <f t="shared" si="44"/>
        <v>31.03.2025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ФИНАНСОВИ АКТИВИ АД</v>
      </c>
      <c r="B675" s="425" t="str">
        <f t="shared" si="43"/>
        <v>203622237</v>
      </c>
      <c r="C675" s="429" t="str">
        <f t="shared" si="44"/>
        <v>31.03.2025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ФИНАНСОВИ АКТИВИ АД</v>
      </c>
      <c r="B676" s="425" t="str">
        <f t="shared" si="43"/>
        <v>203622237</v>
      </c>
      <c r="C676" s="429" t="str">
        <f t="shared" si="44"/>
        <v>31.03.2025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ФИНАНСОВИ АКТИВИ АД</v>
      </c>
      <c r="B677" s="425" t="str">
        <f t="shared" si="43"/>
        <v>203622237</v>
      </c>
      <c r="C677" s="429" t="str">
        <f t="shared" si="44"/>
        <v>31.03.2025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ФИНАНСОВИ АКТИВИ АД</v>
      </c>
      <c r="B678" s="425" t="str">
        <f t="shared" si="43"/>
        <v>203622237</v>
      </c>
      <c r="C678" s="429" t="str">
        <f t="shared" si="44"/>
        <v>31.03.2025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ФИНАНСОВИ АКТИВИ АД</v>
      </c>
      <c r="B679" s="425" t="str">
        <f t="shared" si="43"/>
        <v>203622237</v>
      </c>
      <c r="C679" s="429" t="str">
        <f t="shared" si="44"/>
        <v>31.03.2025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ФИНАНСОВИ АКТИВИ АД</v>
      </c>
      <c r="B680" s="425" t="str">
        <f t="shared" si="43"/>
        <v>203622237</v>
      </c>
      <c r="C680" s="429" t="str">
        <f t="shared" si="44"/>
        <v>31.03.2025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ФИНАНСОВИ АКТИВИ АД</v>
      </c>
      <c r="B681" s="425" t="str">
        <f t="shared" si="43"/>
        <v>203622237</v>
      </c>
      <c r="C681" s="429" t="str">
        <f t="shared" si="44"/>
        <v>31.03.2025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ФИНАНСОВИ АКТИВИ АД</v>
      </c>
      <c r="B682" s="425" t="str">
        <f t="shared" si="43"/>
        <v>203622237</v>
      </c>
      <c r="C682" s="429" t="str">
        <f t="shared" si="44"/>
        <v>31.03.2025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ФИНАНСОВИ АКТИВИ АД</v>
      </c>
      <c r="B683" s="425" t="str">
        <f t="shared" si="43"/>
        <v>203622237</v>
      </c>
      <c r="C683" s="429" t="str">
        <f t="shared" si="44"/>
        <v>31.03.2025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ФИНАНСОВИ АКТИВИ АД</v>
      </c>
      <c r="B684" s="425" t="str">
        <f t="shared" si="43"/>
        <v>203622237</v>
      </c>
      <c r="C684" s="429" t="str">
        <f t="shared" si="44"/>
        <v>31.03.2025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ФИНАНСОВИ АКТИВИ АД</v>
      </c>
      <c r="B685" s="425" t="str">
        <f t="shared" si="43"/>
        <v>203622237</v>
      </c>
      <c r="C685" s="429" t="str">
        <f t="shared" si="44"/>
        <v>31.03.2025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ФИНАНСОВИ АКТИВИ АД</v>
      </c>
      <c r="B686" s="425" t="str">
        <f t="shared" si="43"/>
        <v>203622237</v>
      </c>
      <c r="C686" s="429" t="str">
        <f t="shared" si="44"/>
        <v>31.03.2025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ФИНАНСОВИ АКТИВИ АД</v>
      </c>
      <c r="B687" s="425" t="str">
        <f t="shared" si="43"/>
        <v>203622237</v>
      </c>
      <c r="C687" s="429" t="str">
        <f t="shared" si="44"/>
        <v>31.03.2025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ФИНАНСОВИ АКТИВИ АД</v>
      </c>
      <c r="B688" s="425" t="str">
        <f t="shared" si="43"/>
        <v>203622237</v>
      </c>
      <c r="C688" s="429" t="str">
        <f t="shared" si="44"/>
        <v>31.03.2025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ФИНАНСОВИ АКТИВИ АД</v>
      </c>
      <c r="B689" s="425" t="str">
        <f t="shared" si="43"/>
        <v>203622237</v>
      </c>
      <c r="C689" s="429" t="str">
        <f t="shared" si="44"/>
        <v>31.03.2025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ФИНАНСОВИ АКТИВИ АД</v>
      </c>
      <c r="B690" s="425" t="str">
        <f t="shared" si="43"/>
        <v>203622237</v>
      </c>
      <c r="C690" s="429" t="str">
        <f t="shared" si="44"/>
        <v>31.03.2025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ФИНАНСОВИ АКТИВИ АД</v>
      </c>
      <c r="B691" s="425" t="str">
        <f t="shared" si="43"/>
        <v>203622237</v>
      </c>
      <c r="C691" s="429" t="str">
        <f t="shared" si="44"/>
        <v>31.03.2025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ФИНАНСОВИ АКТИВИ АД</v>
      </c>
      <c r="B692" s="425" t="str">
        <f t="shared" si="43"/>
        <v>203622237</v>
      </c>
      <c r="C692" s="429" t="str">
        <f t="shared" si="44"/>
        <v>31.03.2025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ФИНАНСОВИ АКТИВИ АД</v>
      </c>
      <c r="B693" s="425" t="str">
        <f t="shared" si="43"/>
        <v>203622237</v>
      </c>
      <c r="C693" s="429" t="str">
        <f t="shared" si="44"/>
        <v>31.03.2025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ФИНАНСОВИ АКТИВИ АД</v>
      </c>
      <c r="B694" s="425" t="str">
        <f t="shared" si="43"/>
        <v>203622237</v>
      </c>
      <c r="C694" s="429" t="str">
        <f t="shared" si="44"/>
        <v>31.03.2025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ФИНАНСОВИ АКТИВИ АД</v>
      </c>
      <c r="B695" s="425" t="str">
        <f t="shared" si="43"/>
        <v>203622237</v>
      </c>
      <c r="C695" s="429" t="str">
        <f t="shared" si="44"/>
        <v>31.03.2025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ФИНАНСОВИ АКТИВИ АД</v>
      </c>
      <c r="B696" s="425" t="str">
        <f t="shared" si="43"/>
        <v>203622237</v>
      </c>
      <c r="C696" s="429" t="str">
        <f t="shared" si="44"/>
        <v>31.03.2025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ФИНАНСОВИ АКТИВИ АД</v>
      </c>
      <c r="B697" s="425" t="str">
        <f t="shared" si="43"/>
        <v>203622237</v>
      </c>
      <c r="C697" s="429" t="str">
        <f t="shared" si="44"/>
        <v>31.03.2025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ФИНАНСОВИ АКТИВИ АД</v>
      </c>
      <c r="B698" s="425" t="str">
        <f t="shared" si="43"/>
        <v>203622237</v>
      </c>
      <c r="C698" s="429" t="str">
        <f t="shared" si="44"/>
        <v>31.03.2025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ФИНАНСОВИ АКТИВИ АД</v>
      </c>
      <c r="B699" s="425" t="str">
        <f t="shared" si="43"/>
        <v>203622237</v>
      </c>
      <c r="C699" s="429" t="str">
        <f t="shared" si="44"/>
        <v>31.03.2025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ФИНАНСОВИ АКТИВИ АД</v>
      </c>
      <c r="B700" s="425" t="str">
        <f t="shared" si="43"/>
        <v>203622237</v>
      </c>
      <c r="C700" s="429" t="str">
        <f t="shared" si="44"/>
        <v>31.03.2025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ФИНАНСОВИ АКТИВИ АД</v>
      </c>
      <c r="B701" s="425" t="str">
        <f t="shared" si="43"/>
        <v>203622237</v>
      </c>
      <c r="C701" s="429" t="str">
        <f t="shared" si="44"/>
        <v>31.03.2025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ФИНАНСОВИ АКТИВИ АД</v>
      </c>
      <c r="B702" s="425" t="str">
        <f t="shared" si="43"/>
        <v>203622237</v>
      </c>
      <c r="C702" s="429" t="str">
        <f t="shared" si="44"/>
        <v>31.03.2025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ФИНАНСОВИ АКТИВИ АД</v>
      </c>
      <c r="B703" s="425" t="str">
        <f t="shared" si="43"/>
        <v>203622237</v>
      </c>
      <c r="C703" s="429" t="str">
        <f t="shared" si="44"/>
        <v>31.03.2025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ФИНАНСОВИ АКТИВИ АД</v>
      </c>
      <c r="B704" s="425" t="str">
        <f t="shared" si="43"/>
        <v>203622237</v>
      </c>
      <c r="C704" s="429" t="str">
        <f t="shared" si="44"/>
        <v>31.03.2025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ФИНАНСОВИ АКТИВИ АД</v>
      </c>
      <c r="B705" s="425" t="str">
        <f t="shared" si="43"/>
        <v>203622237</v>
      </c>
      <c r="C705" s="429" t="str">
        <f t="shared" si="44"/>
        <v>31.03.2025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ФИНАНСОВИ АКТИВИ АД</v>
      </c>
      <c r="B706" s="425" t="str">
        <f t="shared" si="43"/>
        <v>203622237</v>
      </c>
      <c r="C706" s="429" t="str">
        <f t="shared" si="44"/>
        <v>31.03.2025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ФИНАНСОВИ АКТИВИ АД</v>
      </c>
      <c r="B707" s="425" t="str">
        <f t="shared" si="43"/>
        <v>203622237</v>
      </c>
      <c r="C707" s="429" t="str">
        <f t="shared" si="44"/>
        <v>31.03.2025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ФИНАНСОВИ АКТИВИ АД</v>
      </c>
      <c r="B708" s="425" t="str">
        <f t="shared" si="43"/>
        <v>203622237</v>
      </c>
      <c r="C708" s="429" t="str">
        <f t="shared" si="44"/>
        <v>31.03.2025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ФИНАНСОВИ АКТИВИ АД</v>
      </c>
      <c r="B709" s="425" t="str">
        <f t="shared" si="43"/>
        <v>203622237</v>
      </c>
      <c r="C709" s="429" t="str">
        <f t="shared" si="44"/>
        <v>31.03.2025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ФИНАНСОВИ АКТИВИ АД</v>
      </c>
      <c r="B710" s="425" t="str">
        <f t="shared" si="43"/>
        <v>203622237</v>
      </c>
      <c r="C710" s="429" t="str">
        <f t="shared" si="44"/>
        <v>31.03.2025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ФИНАНСОВИ АКТИВИ АД</v>
      </c>
      <c r="B711" s="425" t="str">
        <f t="shared" si="43"/>
        <v>203622237</v>
      </c>
      <c r="C711" s="429" t="str">
        <f t="shared" si="44"/>
        <v>31.03.2025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ФИНАНСОВИ АКТИВИ АД</v>
      </c>
      <c r="B712" s="425" t="str">
        <f t="shared" si="43"/>
        <v>203622237</v>
      </c>
      <c r="C712" s="429" t="str">
        <f t="shared" si="44"/>
        <v>31.03.2025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ФИНАНСОВИ АКТИВИ АД</v>
      </c>
      <c r="B713" s="425" t="str">
        <f t="shared" si="43"/>
        <v>203622237</v>
      </c>
      <c r="C713" s="429" t="str">
        <f t="shared" si="44"/>
        <v>31.03.2025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ФИНАНСОВИ АКТИВИ АД</v>
      </c>
      <c r="B714" s="425" t="str">
        <f t="shared" si="43"/>
        <v>203622237</v>
      </c>
      <c r="C714" s="429" t="str">
        <f t="shared" si="44"/>
        <v>31.03.2025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ФИНАНСОВИ АКТИВИ АД</v>
      </c>
      <c r="B715" s="425" t="str">
        <f t="shared" si="43"/>
        <v>203622237</v>
      </c>
      <c r="C715" s="429" t="str">
        <f t="shared" si="44"/>
        <v>31.03.2025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ФИНАНСОВИ АКТИВИ АД</v>
      </c>
      <c r="B716" s="425" t="str">
        <f t="shared" si="43"/>
        <v>203622237</v>
      </c>
      <c r="C716" s="429" t="str">
        <f t="shared" si="44"/>
        <v>31.03.2025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ФИНАНСОВИ АКТИВИ АД</v>
      </c>
      <c r="B717" s="425" t="str">
        <f t="shared" ref="B717:B780" si="46">pdeBulstat</f>
        <v>203622237</v>
      </c>
      <c r="C717" s="429" t="str">
        <f t="shared" ref="C717:C780" si="47">endDate</f>
        <v>31.03.2025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ФИНАНСОВИ АКТИВИ АД</v>
      </c>
      <c r="B718" s="425" t="str">
        <f t="shared" si="46"/>
        <v>203622237</v>
      </c>
      <c r="C718" s="429" t="str">
        <f t="shared" si="47"/>
        <v>31.03.2025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ФИНАНСОВИ АКТИВИ АД</v>
      </c>
      <c r="B719" s="425" t="str">
        <f t="shared" si="46"/>
        <v>203622237</v>
      </c>
      <c r="C719" s="429" t="str">
        <f t="shared" si="47"/>
        <v>31.03.2025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ФИНАНСОВИ АКТИВИ АД</v>
      </c>
      <c r="B720" s="425" t="str">
        <f t="shared" si="46"/>
        <v>203622237</v>
      </c>
      <c r="C720" s="429" t="str">
        <f t="shared" si="47"/>
        <v>31.03.2025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ФИНАНСОВИ АКТИВИ АД</v>
      </c>
      <c r="B721" s="425" t="str">
        <f t="shared" si="46"/>
        <v>203622237</v>
      </c>
      <c r="C721" s="429" t="str">
        <f t="shared" si="47"/>
        <v>31.03.2025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ФИНАНСОВИ АКТИВИ АД</v>
      </c>
      <c r="B722" s="425" t="str">
        <f t="shared" si="46"/>
        <v>203622237</v>
      </c>
      <c r="C722" s="429" t="str">
        <f t="shared" si="47"/>
        <v>31.03.2025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ФИНАНСОВИ АКТИВИ АД</v>
      </c>
      <c r="B723" s="425" t="str">
        <f t="shared" si="46"/>
        <v>203622237</v>
      </c>
      <c r="C723" s="429" t="str">
        <f t="shared" si="47"/>
        <v>31.03.2025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ФИНАНСОВИ АКТИВИ АД</v>
      </c>
      <c r="B724" s="425" t="str">
        <f t="shared" si="46"/>
        <v>203622237</v>
      </c>
      <c r="C724" s="429" t="str">
        <f t="shared" si="47"/>
        <v>31.03.2025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ФИНАНСОВИ АКТИВИ АД</v>
      </c>
      <c r="B725" s="425" t="str">
        <f t="shared" si="46"/>
        <v>203622237</v>
      </c>
      <c r="C725" s="429" t="str">
        <f t="shared" si="47"/>
        <v>31.03.2025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ФИНАНСОВИ АКТИВИ АД</v>
      </c>
      <c r="B726" s="425" t="str">
        <f t="shared" si="46"/>
        <v>203622237</v>
      </c>
      <c r="C726" s="429" t="str">
        <f t="shared" si="47"/>
        <v>31.03.2025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ФИНАНСОВИ АКТИВИ АД</v>
      </c>
      <c r="B727" s="425" t="str">
        <f t="shared" si="46"/>
        <v>203622237</v>
      </c>
      <c r="C727" s="429" t="str">
        <f t="shared" si="47"/>
        <v>31.03.2025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ФИНАНСОВИ АКТИВИ АД</v>
      </c>
      <c r="B728" s="425" t="str">
        <f t="shared" si="46"/>
        <v>203622237</v>
      </c>
      <c r="C728" s="429" t="str">
        <f t="shared" si="47"/>
        <v>31.03.2025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ФИНАНСОВИ АКТИВИ АД</v>
      </c>
      <c r="B729" s="425" t="str">
        <f t="shared" si="46"/>
        <v>203622237</v>
      </c>
      <c r="C729" s="429" t="str">
        <f t="shared" si="47"/>
        <v>31.03.2025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ФИНАНСОВИ АКТИВИ АД</v>
      </c>
      <c r="B730" s="425" t="str">
        <f t="shared" si="46"/>
        <v>203622237</v>
      </c>
      <c r="C730" s="429" t="str">
        <f t="shared" si="47"/>
        <v>31.03.2025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ФИНАНСОВИ АКТИВИ АД</v>
      </c>
      <c r="B731" s="425" t="str">
        <f t="shared" si="46"/>
        <v>203622237</v>
      </c>
      <c r="C731" s="429" t="str">
        <f t="shared" si="47"/>
        <v>31.03.2025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ФИНАНСОВИ АКТИВИ АД</v>
      </c>
      <c r="B732" s="425" t="str">
        <f t="shared" si="46"/>
        <v>203622237</v>
      </c>
      <c r="C732" s="429" t="str">
        <f t="shared" si="47"/>
        <v>31.03.2025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ФИНАНСОВИ АКТИВИ АД</v>
      </c>
      <c r="B733" s="425" t="str">
        <f t="shared" si="46"/>
        <v>203622237</v>
      </c>
      <c r="C733" s="429" t="str">
        <f t="shared" si="47"/>
        <v>31.03.2025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ФИНАНСОВИ АКТИВИ АД</v>
      </c>
      <c r="B734" s="425" t="str">
        <f t="shared" si="46"/>
        <v>203622237</v>
      </c>
      <c r="C734" s="429" t="str">
        <f t="shared" si="47"/>
        <v>31.03.2025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ФИНАНСОВИ АКТИВИ АД</v>
      </c>
      <c r="B735" s="425" t="str">
        <f t="shared" si="46"/>
        <v>203622237</v>
      </c>
      <c r="C735" s="429" t="str">
        <f t="shared" si="47"/>
        <v>31.03.2025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ФИНАНСОВИ АКТИВИ АД</v>
      </c>
      <c r="B736" s="425" t="str">
        <f t="shared" si="46"/>
        <v>203622237</v>
      </c>
      <c r="C736" s="429" t="str">
        <f t="shared" si="47"/>
        <v>31.03.2025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ФИНАНСОВИ АКТИВИ АД</v>
      </c>
      <c r="B737" s="425" t="str">
        <f t="shared" si="46"/>
        <v>203622237</v>
      </c>
      <c r="C737" s="429" t="str">
        <f t="shared" si="47"/>
        <v>31.03.2025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ФИНАНСОВИ АКТИВИ АД</v>
      </c>
      <c r="B738" s="425" t="str">
        <f t="shared" si="46"/>
        <v>203622237</v>
      </c>
      <c r="C738" s="429" t="str">
        <f t="shared" si="47"/>
        <v>31.03.2025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ФИНАНСОВИ АКТИВИ АД</v>
      </c>
      <c r="B739" s="425" t="str">
        <f t="shared" si="46"/>
        <v>203622237</v>
      </c>
      <c r="C739" s="429" t="str">
        <f t="shared" si="47"/>
        <v>31.03.2025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ФИНАНСОВИ АКТИВИ АД</v>
      </c>
      <c r="B740" s="425" t="str">
        <f t="shared" si="46"/>
        <v>203622237</v>
      </c>
      <c r="C740" s="429" t="str">
        <f t="shared" si="47"/>
        <v>31.03.2025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ФИНАНСОВИ АКТИВИ АД</v>
      </c>
      <c r="B741" s="425" t="str">
        <f t="shared" si="46"/>
        <v>203622237</v>
      </c>
      <c r="C741" s="429" t="str">
        <f t="shared" si="47"/>
        <v>31.03.2025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ФИНАНСОВИ АКТИВИ АД</v>
      </c>
      <c r="B742" s="425" t="str">
        <f t="shared" si="46"/>
        <v>203622237</v>
      </c>
      <c r="C742" s="429" t="str">
        <f t="shared" si="47"/>
        <v>31.03.2025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ФИНАНСОВИ АКТИВИ АД</v>
      </c>
      <c r="B743" s="425" t="str">
        <f t="shared" si="46"/>
        <v>203622237</v>
      </c>
      <c r="C743" s="429" t="str">
        <f t="shared" si="47"/>
        <v>31.03.2025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ФИНАНСОВИ АКТИВИ АД</v>
      </c>
      <c r="B744" s="425" t="str">
        <f t="shared" si="46"/>
        <v>203622237</v>
      </c>
      <c r="C744" s="429" t="str">
        <f t="shared" si="47"/>
        <v>31.03.2025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ФИНАНСОВИ АКТИВИ АД</v>
      </c>
      <c r="B745" s="425" t="str">
        <f t="shared" si="46"/>
        <v>203622237</v>
      </c>
      <c r="C745" s="429" t="str">
        <f t="shared" si="47"/>
        <v>31.03.2025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ФИНАНСОВИ АКТИВИ АД</v>
      </c>
      <c r="B746" s="425" t="str">
        <f t="shared" si="46"/>
        <v>203622237</v>
      </c>
      <c r="C746" s="429" t="str">
        <f t="shared" si="47"/>
        <v>31.03.2025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ФИНАНСОВИ АКТИВИ АД</v>
      </c>
      <c r="B747" s="425" t="str">
        <f t="shared" si="46"/>
        <v>203622237</v>
      </c>
      <c r="C747" s="429" t="str">
        <f t="shared" si="47"/>
        <v>31.03.2025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ФИНАНСОВИ АКТИВИ АД</v>
      </c>
      <c r="B748" s="425" t="str">
        <f t="shared" si="46"/>
        <v>203622237</v>
      </c>
      <c r="C748" s="429" t="str">
        <f t="shared" si="47"/>
        <v>31.03.2025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ФИНАНСОВИ АКТИВИ АД</v>
      </c>
      <c r="B749" s="425" t="str">
        <f t="shared" si="46"/>
        <v>203622237</v>
      </c>
      <c r="C749" s="429" t="str">
        <f t="shared" si="47"/>
        <v>31.03.2025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ФИНАНСОВИ АКТИВИ АД</v>
      </c>
      <c r="B750" s="425" t="str">
        <f t="shared" si="46"/>
        <v>203622237</v>
      </c>
      <c r="C750" s="429" t="str">
        <f t="shared" si="47"/>
        <v>31.03.2025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ФИНАНСОВИ АКТИВИ АД</v>
      </c>
      <c r="B751" s="425" t="str">
        <f t="shared" si="46"/>
        <v>203622237</v>
      </c>
      <c r="C751" s="429" t="str">
        <f t="shared" si="47"/>
        <v>31.03.2025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ФИНАНСОВИ АКТИВИ АД</v>
      </c>
      <c r="B752" s="425" t="str">
        <f t="shared" si="46"/>
        <v>203622237</v>
      </c>
      <c r="C752" s="429" t="str">
        <f t="shared" si="47"/>
        <v>31.03.2025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ФИНАНСОВИ АКТИВИ АД</v>
      </c>
      <c r="B753" s="425" t="str">
        <f t="shared" si="46"/>
        <v>203622237</v>
      </c>
      <c r="C753" s="429" t="str">
        <f t="shared" si="47"/>
        <v>31.03.2025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ФИНАНСОВИ АКТИВИ АД</v>
      </c>
      <c r="B754" s="425" t="str">
        <f t="shared" si="46"/>
        <v>203622237</v>
      </c>
      <c r="C754" s="429" t="str">
        <f t="shared" si="47"/>
        <v>31.03.2025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ФИНАНСОВИ АКТИВИ АД</v>
      </c>
      <c r="B755" s="425" t="str">
        <f t="shared" si="46"/>
        <v>203622237</v>
      </c>
      <c r="C755" s="429" t="str">
        <f t="shared" si="47"/>
        <v>31.03.2025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ФИНАНСОВИ АКТИВИ АД</v>
      </c>
      <c r="B756" s="425" t="str">
        <f t="shared" si="46"/>
        <v>203622237</v>
      </c>
      <c r="C756" s="429" t="str">
        <f t="shared" si="47"/>
        <v>31.03.2025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ФИНАНСОВИ АКТИВИ АД</v>
      </c>
      <c r="B757" s="425" t="str">
        <f t="shared" si="46"/>
        <v>203622237</v>
      </c>
      <c r="C757" s="429" t="str">
        <f t="shared" si="47"/>
        <v>31.03.2025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ФИНАНСОВИ АКТИВИ АД</v>
      </c>
      <c r="B758" s="425" t="str">
        <f t="shared" si="46"/>
        <v>203622237</v>
      </c>
      <c r="C758" s="429" t="str">
        <f t="shared" si="47"/>
        <v>31.03.2025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ФИНАНСОВИ АКТИВИ АД</v>
      </c>
      <c r="B759" s="425" t="str">
        <f t="shared" si="46"/>
        <v>203622237</v>
      </c>
      <c r="C759" s="429" t="str">
        <f t="shared" si="47"/>
        <v>31.03.2025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ФИНАНСОВИ АКТИВИ АД</v>
      </c>
      <c r="B760" s="425" t="str">
        <f t="shared" si="46"/>
        <v>203622237</v>
      </c>
      <c r="C760" s="429" t="str">
        <f t="shared" si="47"/>
        <v>31.03.2025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ФИНАНСОВИ АКТИВИ АД</v>
      </c>
      <c r="B761" s="425" t="str">
        <f t="shared" si="46"/>
        <v>203622237</v>
      </c>
      <c r="C761" s="429" t="str">
        <f t="shared" si="47"/>
        <v>31.03.2025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ФИНАНСОВИ АКТИВИ АД</v>
      </c>
      <c r="B762" s="425" t="str">
        <f t="shared" si="46"/>
        <v>203622237</v>
      </c>
      <c r="C762" s="429" t="str">
        <f t="shared" si="47"/>
        <v>31.03.2025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ФИНАНСОВИ АКТИВИ АД</v>
      </c>
      <c r="B763" s="425" t="str">
        <f t="shared" si="46"/>
        <v>203622237</v>
      </c>
      <c r="C763" s="429" t="str">
        <f t="shared" si="47"/>
        <v>31.03.2025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ФИНАНСОВИ АКТИВИ АД</v>
      </c>
      <c r="B764" s="425" t="str">
        <f t="shared" si="46"/>
        <v>203622237</v>
      </c>
      <c r="C764" s="429" t="str">
        <f t="shared" si="47"/>
        <v>31.03.2025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ФИНАНСОВИ АКТИВИ АД</v>
      </c>
      <c r="B765" s="425" t="str">
        <f t="shared" si="46"/>
        <v>203622237</v>
      </c>
      <c r="C765" s="429" t="str">
        <f t="shared" si="47"/>
        <v>31.03.2025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ФИНАНСОВИ АКТИВИ АД</v>
      </c>
      <c r="B766" s="425" t="str">
        <f t="shared" si="46"/>
        <v>203622237</v>
      </c>
      <c r="C766" s="429" t="str">
        <f t="shared" si="47"/>
        <v>31.03.2025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ФИНАНСОВИ АКТИВИ АД</v>
      </c>
      <c r="B767" s="425" t="str">
        <f t="shared" si="46"/>
        <v>203622237</v>
      </c>
      <c r="C767" s="429" t="str">
        <f t="shared" si="47"/>
        <v>31.03.2025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ФИНАНСОВИ АКТИВИ АД</v>
      </c>
      <c r="B768" s="425" t="str">
        <f t="shared" si="46"/>
        <v>203622237</v>
      </c>
      <c r="C768" s="429" t="str">
        <f t="shared" si="47"/>
        <v>31.03.2025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ФИНАНСОВИ АКТИВИ АД</v>
      </c>
      <c r="B769" s="425" t="str">
        <f t="shared" si="46"/>
        <v>203622237</v>
      </c>
      <c r="C769" s="429" t="str">
        <f t="shared" si="47"/>
        <v>31.03.2025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ФИНАНСОВИ АКТИВИ АД</v>
      </c>
      <c r="B770" s="425" t="str">
        <f t="shared" si="46"/>
        <v>203622237</v>
      </c>
      <c r="C770" s="429" t="str">
        <f t="shared" si="47"/>
        <v>31.03.2025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ФИНАНСОВИ АКТИВИ АД</v>
      </c>
      <c r="B771" s="425" t="str">
        <f t="shared" si="46"/>
        <v>203622237</v>
      </c>
      <c r="C771" s="429" t="str">
        <f t="shared" si="47"/>
        <v>31.03.2025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ФИНАНСОВИ АКТИВИ АД</v>
      </c>
      <c r="B772" s="425" t="str">
        <f t="shared" si="46"/>
        <v>203622237</v>
      </c>
      <c r="C772" s="429" t="str">
        <f t="shared" si="47"/>
        <v>31.03.2025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ФИНАНСОВИ АКТИВИ АД</v>
      </c>
      <c r="B773" s="425" t="str">
        <f t="shared" si="46"/>
        <v>203622237</v>
      </c>
      <c r="C773" s="429" t="str">
        <f t="shared" si="47"/>
        <v>31.03.2025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ФИНАНСОВИ АКТИВИ АД</v>
      </c>
      <c r="B774" s="425" t="str">
        <f t="shared" si="46"/>
        <v>203622237</v>
      </c>
      <c r="C774" s="429" t="str">
        <f t="shared" si="47"/>
        <v>31.03.2025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ФИНАНСОВИ АКТИВИ АД</v>
      </c>
      <c r="B775" s="425" t="str">
        <f t="shared" si="46"/>
        <v>203622237</v>
      </c>
      <c r="C775" s="429" t="str">
        <f t="shared" si="47"/>
        <v>31.03.2025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ФИНАНСОВИ АКТИВИ АД</v>
      </c>
      <c r="B776" s="425" t="str">
        <f t="shared" si="46"/>
        <v>203622237</v>
      </c>
      <c r="C776" s="429" t="str">
        <f t="shared" si="47"/>
        <v>31.03.2025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ФИНАНСОВИ АКТИВИ АД</v>
      </c>
      <c r="B777" s="425" t="str">
        <f t="shared" si="46"/>
        <v>203622237</v>
      </c>
      <c r="C777" s="429" t="str">
        <f t="shared" si="47"/>
        <v>31.03.2025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ФИНАНСОВИ АКТИВИ АД</v>
      </c>
      <c r="B778" s="425" t="str">
        <f t="shared" si="46"/>
        <v>203622237</v>
      </c>
      <c r="C778" s="429" t="str">
        <f t="shared" si="47"/>
        <v>31.03.2025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ФИНАНСОВИ АКТИВИ АД</v>
      </c>
      <c r="B779" s="425" t="str">
        <f t="shared" si="46"/>
        <v>203622237</v>
      </c>
      <c r="C779" s="429" t="str">
        <f t="shared" si="47"/>
        <v>31.03.2025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ФИНАНСОВИ АКТИВИ АД</v>
      </c>
      <c r="B780" s="425" t="str">
        <f t="shared" si="46"/>
        <v>203622237</v>
      </c>
      <c r="C780" s="429" t="str">
        <f t="shared" si="47"/>
        <v>31.03.2025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ФИНАНСОВИ АКТИВИ АД</v>
      </c>
      <c r="B781" s="425" t="str">
        <f t="shared" ref="B781:B844" si="49">pdeBulstat</f>
        <v>203622237</v>
      </c>
      <c r="C781" s="429" t="str">
        <f t="shared" ref="C781:C844" si="50">endDate</f>
        <v>31.03.2025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ФИНАНСОВИ АКТИВИ АД</v>
      </c>
      <c r="B782" s="425" t="str">
        <f t="shared" si="49"/>
        <v>203622237</v>
      </c>
      <c r="C782" s="429" t="str">
        <f t="shared" si="50"/>
        <v>31.03.2025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ФИНАНСОВИ АКТИВИ АД</v>
      </c>
      <c r="B783" s="425" t="str">
        <f t="shared" si="49"/>
        <v>203622237</v>
      </c>
      <c r="C783" s="429" t="str">
        <f t="shared" si="50"/>
        <v>31.03.2025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ФИНАНСОВИ АКТИВИ АД</v>
      </c>
      <c r="B784" s="425" t="str">
        <f t="shared" si="49"/>
        <v>203622237</v>
      </c>
      <c r="C784" s="429" t="str">
        <f t="shared" si="50"/>
        <v>31.03.2025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ФИНАНСОВИ АКТИВИ АД</v>
      </c>
      <c r="B785" s="425" t="str">
        <f t="shared" si="49"/>
        <v>203622237</v>
      </c>
      <c r="C785" s="429" t="str">
        <f t="shared" si="50"/>
        <v>31.03.2025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ФИНАНСОВИ АКТИВИ АД</v>
      </c>
      <c r="B786" s="425" t="str">
        <f t="shared" si="49"/>
        <v>203622237</v>
      </c>
      <c r="C786" s="429" t="str">
        <f t="shared" si="50"/>
        <v>31.03.2025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ФИНАНСОВИ АКТИВИ АД</v>
      </c>
      <c r="B787" s="425" t="str">
        <f t="shared" si="49"/>
        <v>203622237</v>
      </c>
      <c r="C787" s="429" t="str">
        <f t="shared" si="50"/>
        <v>31.03.2025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ФИНАНСОВИ АКТИВИ АД</v>
      </c>
      <c r="B788" s="425" t="str">
        <f t="shared" si="49"/>
        <v>203622237</v>
      </c>
      <c r="C788" s="429" t="str">
        <f t="shared" si="50"/>
        <v>31.03.2025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ФИНАНСОВИ АКТИВИ АД</v>
      </c>
      <c r="B789" s="425" t="str">
        <f t="shared" si="49"/>
        <v>203622237</v>
      </c>
      <c r="C789" s="429" t="str">
        <f t="shared" si="50"/>
        <v>31.03.2025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ФИНАНСОВИ АКТИВИ АД</v>
      </c>
      <c r="B790" s="425" t="str">
        <f t="shared" si="49"/>
        <v>203622237</v>
      </c>
      <c r="C790" s="429" t="str">
        <f t="shared" si="50"/>
        <v>31.03.2025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ФИНАНСОВИ АКТИВИ АД</v>
      </c>
      <c r="B791" s="425" t="str">
        <f t="shared" si="49"/>
        <v>203622237</v>
      </c>
      <c r="C791" s="429" t="str">
        <f t="shared" si="50"/>
        <v>31.03.2025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ФИНАНСОВИ АКТИВИ АД</v>
      </c>
      <c r="B792" s="425" t="str">
        <f t="shared" si="49"/>
        <v>203622237</v>
      </c>
      <c r="C792" s="429" t="str">
        <f t="shared" si="50"/>
        <v>31.03.2025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ФИНАНСОВИ АКТИВИ АД</v>
      </c>
      <c r="B793" s="425" t="str">
        <f t="shared" si="49"/>
        <v>203622237</v>
      </c>
      <c r="C793" s="429" t="str">
        <f t="shared" si="50"/>
        <v>31.03.2025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ФИНАНСОВИ АКТИВИ АД</v>
      </c>
      <c r="B794" s="425" t="str">
        <f t="shared" si="49"/>
        <v>203622237</v>
      </c>
      <c r="C794" s="429" t="str">
        <f t="shared" si="50"/>
        <v>31.03.2025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ФИНАНСОВИ АКТИВИ АД</v>
      </c>
      <c r="B795" s="425" t="str">
        <f t="shared" si="49"/>
        <v>203622237</v>
      </c>
      <c r="C795" s="429" t="str">
        <f t="shared" si="50"/>
        <v>31.03.2025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ФИНАНСОВИ АКТИВИ АД</v>
      </c>
      <c r="B796" s="425" t="str">
        <f t="shared" si="49"/>
        <v>203622237</v>
      </c>
      <c r="C796" s="429" t="str">
        <f t="shared" si="50"/>
        <v>31.03.2025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ФИНАНСОВИ АКТИВИ АД</v>
      </c>
      <c r="B797" s="425" t="str">
        <f t="shared" si="49"/>
        <v>203622237</v>
      </c>
      <c r="C797" s="429" t="str">
        <f t="shared" si="50"/>
        <v>31.03.2025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ФИНАНСОВИ АКТИВИ АД</v>
      </c>
      <c r="B798" s="425" t="str">
        <f t="shared" si="49"/>
        <v>203622237</v>
      </c>
      <c r="C798" s="429" t="str">
        <f t="shared" si="50"/>
        <v>31.03.2025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ФИНАНСОВИ АКТИВИ АД</v>
      </c>
      <c r="B799" s="425" t="str">
        <f t="shared" si="49"/>
        <v>203622237</v>
      </c>
      <c r="C799" s="429" t="str">
        <f t="shared" si="50"/>
        <v>31.03.2025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ФИНАНСОВИ АКТИВИ АД</v>
      </c>
      <c r="B800" s="425" t="str">
        <f t="shared" si="49"/>
        <v>203622237</v>
      </c>
      <c r="C800" s="429" t="str">
        <f t="shared" si="50"/>
        <v>31.03.2025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ФИНАНСОВИ АКТИВИ АД</v>
      </c>
      <c r="B801" s="425" t="str">
        <f t="shared" si="49"/>
        <v>203622237</v>
      </c>
      <c r="C801" s="429" t="str">
        <f t="shared" si="50"/>
        <v>31.03.2025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ФИНАНСОВИ АКТИВИ АД</v>
      </c>
      <c r="B802" s="425" t="str">
        <f t="shared" si="49"/>
        <v>203622237</v>
      </c>
      <c r="C802" s="429" t="str">
        <f t="shared" si="50"/>
        <v>31.03.2025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ФИНАНСОВИ АКТИВИ АД</v>
      </c>
      <c r="B803" s="425" t="str">
        <f t="shared" si="49"/>
        <v>203622237</v>
      </c>
      <c r="C803" s="429" t="str">
        <f t="shared" si="50"/>
        <v>31.03.2025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ФИНАНСОВИ АКТИВИ АД</v>
      </c>
      <c r="B804" s="425" t="str">
        <f t="shared" si="49"/>
        <v>203622237</v>
      </c>
      <c r="C804" s="429" t="str">
        <f t="shared" si="50"/>
        <v>31.03.2025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ФИНАНСОВИ АКТИВИ АД</v>
      </c>
      <c r="B805" s="425" t="str">
        <f t="shared" si="49"/>
        <v>203622237</v>
      </c>
      <c r="C805" s="429" t="str">
        <f t="shared" si="50"/>
        <v>31.03.2025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ФИНАНСОВИ АКТИВИ АД</v>
      </c>
      <c r="B806" s="425" t="str">
        <f t="shared" si="49"/>
        <v>203622237</v>
      </c>
      <c r="C806" s="429" t="str">
        <f t="shared" si="50"/>
        <v>31.03.2025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ФИНАНСОВИ АКТИВИ АД</v>
      </c>
      <c r="B807" s="425" t="str">
        <f t="shared" si="49"/>
        <v>203622237</v>
      </c>
      <c r="C807" s="429" t="str">
        <f t="shared" si="50"/>
        <v>31.03.2025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ФИНАНСОВИ АКТИВИ АД</v>
      </c>
      <c r="B808" s="425" t="str">
        <f t="shared" si="49"/>
        <v>203622237</v>
      </c>
      <c r="C808" s="429" t="str">
        <f t="shared" si="50"/>
        <v>31.03.2025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ФИНАНСОВИ АКТИВИ АД</v>
      </c>
      <c r="B809" s="425" t="str">
        <f t="shared" si="49"/>
        <v>203622237</v>
      </c>
      <c r="C809" s="429" t="str">
        <f t="shared" si="50"/>
        <v>31.03.2025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ФИНАНСОВИ АКТИВИ АД</v>
      </c>
      <c r="B810" s="425" t="str">
        <f t="shared" si="49"/>
        <v>203622237</v>
      </c>
      <c r="C810" s="429" t="str">
        <f t="shared" si="50"/>
        <v>31.03.2025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ФИНАНСОВИ АКТИВИ АД</v>
      </c>
      <c r="B811" s="425" t="str">
        <f t="shared" si="49"/>
        <v>203622237</v>
      </c>
      <c r="C811" s="429" t="str">
        <f t="shared" si="50"/>
        <v>31.03.2025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ФИНАНСОВИ АКТИВИ АД</v>
      </c>
      <c r="B812" s="425" t="str">
        <f t="shared" si="49"/>
        <v>203622237</v>
      </c>
      <c r="C812" s="429" t="str">
        <f t="shared" si="50"/>
        <v>31.03.2025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ФИНАНСОВИ АКТИВИ АД</v>
      </c>
      <c r="B813" s="425" t="str">
        <f t="shared" si="49"/>
        <v>203622237</v>
      </c>
      <c r="C813" s="429" t="str">
        <f t="shared" si="50"/>
        <v>31.03.2025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ФИНАНСОВИ АКТИВИ АД</v>
      </c>
      <c r="B814" s="425" t="str">
        <f t="shared" si="49"/>
        <v>203622237</v>
      </c>
      <c r="C814" s="429" t="str">
        <f t="shared" si="50"/>
        <v>31.03.2025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ФИНАНСОВИ АКТИВИ АД</v>
      </c>
      <c r="B815" s="425" t="str">
        <f t="shared" si="49"/>
        <v>203622237</v>
      </c>
      <c r="C815" s="429" t="str">
        <f t="shared" si="50"/>
        <v>31.03.2025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ФИНАНСОВИ АКТИВИ АД</v>
      </c>
      <c r="B816" s="425" t="str">
        <f t="shared" si="49"/>
        <v>203622237</v>
      </c>
      <c r="C816" s="429" t="str">
        <f t="shared" si="50"/>
        <v>31.03.2025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ФИНАНСОВИ АКТИВИ АД</v>
      </c>
      <c r="B817" s="425" t="str">
        <f t="shared" si="49"/>
        <v>203622237</v>
      </c>
      <c r="C817" s="429" t="str">
        <f t="shared" si="50"/>
        <v>31.03.2025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ФИНАНСОВИ АКТИВИ АД</v>
      </c>
      <c r="B818" s="425" t="str">
        <f t="shared" si="49"/>
        <v>203622237</v>
      </c>
      <c r="C818" s="429" t="str">
        <f t="shared" si="50"/>
        <v>31.03.2025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ФИНАНСОВИ АКТИВИ АД</v>
      </c>
      <c r="B819" s="425" t="str">
        <f t="shared" si="49"/>
        <v>203622237</v>
      </c>
      <c r="C819" s="429" t="str">
        <f t="shared" si="50"/>
        <v>31.03.2025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ФИНАНСОВИ АКТИВИ АД</v>
      </c>
      <c r="B820" s="425" t="str">
        <f t="shared" si="49"/>
        <v>203622237</v>
      </c>
      <c r="C820" s="429" t="str">
        <f t="shared" si="50"/>
        <v>31.03.2025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ФИНАНСОВИ АКТИВИ АД</v>
      </c>
      <c r="B821" s="425" t="str">
        <f t="shared" si="49"/>
        <v>203622237</v>
      </c>
      <c r="C821" s="429" t="str">
        <f t="shared" si="50"/>
        <v>31.03.2025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ФИНАНСОВИ АКТИВИ АД</v>
      </c>
      <c r="B822" s="425" t="str">
        <f t="shared" si="49"/>
        <v>203622237</v>
      </c>
      <c r="C822" s="429" t="str">
        <f t="shared" si="50"/>
        <v>31.03.2025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ФИНАНСОВИ АКТИВИ АД</v>
      </c>
      <c r="B823" s="425" t="str">
        <f t="shared" si="49"/>
        <v>203622237</v>
      </c>
      <c r="C823" s="429" t="str">
        <f t="shared" si="50"/>
        <v>31.03.2025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ФИНАНСОВИ АКТИВИ АД</v>
      </c>
      <c r="B824" s="425" t="str">
        <f t="shared" si="49"/>
        <v>203622237</v>
      </c>
      <c r="C824" s="429" t="str">
        <f t="shared" si="50"/>
        <v>31.03.2025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ФИНАНСОВИ АКТИВИ АД</v>
      </c>
      <c r="B825" s="425" t="str">
        <f t="shared" si="49"/>
        <v>203622237</v>
      </c>
      <c r="C825" s="429" t="str">
        <f t="shared" si="50"/>
        <v>31.03.2025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ФИНАНСОВИ АКТИВИ АД</v>
      </c>
      <c r="B826" s="425" t="str">
        <f t="shared" si="49"/>
        <v>203622237</v>
      </c>
      <c r="C826" s="429" t="str">
        <f t="shared" si="50"/>
        <v>31.03.2025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ФИНАНСОВИ АКТИВИ АД</v>
      </c>
      <c r="B827" s="425" t="str">
        <f t="shared" si="49"/>
        <v>203622237</v>
      </c>
      <c r="C827" s="429" t="str">
        <f t="shared" si="50"/>
        <v>31.03.2025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ФИНАНСОВИ АКТИВИ АД</v>
      </c>
      <c r="B828" s="425" t="str">
        <f t="shared" si="49"/>
        <v>203622237</v>
      </c>
      <c r="C828" s="429" t="str">
        <f t="shared" si="50"/>
        <v>31.03.2025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ФИНАНСОВИ АКТИВИ АД</v>
      </c>
      <c r="B829" s="425" t="str">
        <f t="shared" si="49"/>
        <v>203622237</v>
      </c>
      <c r="C829" s="429" t="str">
        <f t="shared" si="50"/>
        <v>31.03.2025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ФИНАНСОВИ АКТИВИ АД</v>
      </c>
      <c r="B830" s="425" t="str">
        <f t="shared" si="49"/>
        <v>203622237</v>
      </c>
      <c r="C830" s="429" t="str">
        <f t="shared" si="50"/>
        <v>31.03.2025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ФИНАНСОВИ АКТИВИ АД</v>
      </c>
      <c r="B831" s="425" t="str">
        <f t="shared" si="49"/>
        <v>203622237</v>
      </c>
      <c r="C831" s="429" t="str">
        <f t="shared" si="50"/>
        <v>31.03.2025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ФИНАНСОВИ АКТИВИ АД</v>
      </c>
      <c r="B832" s="425" t="str">
        <f t="shared" si="49"/>
        <v>203622237</v>
      </c>
      <c r="C832" s="429" t="str">
        <f t="shared" si="50"/>
        <v>31.03.2025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ФИНАНСОВИ АКТИВИ АД</v>
      </c>
      <c r="B833" s="425" t="str">
        <f t="shared" si="49"/>
        <v>203622237</v>
      </c>
      <c r="C833" s="429" t="str">
        <f t="shared" si="50"/>
        <v>31.03.2025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ФИНАНСОВИ АКТИВИ АД</v>
      </c>
      <c r="B834" s="425" t="str">
        <f t="shared" si="49"/>
        <v>203622237</v>
      </c>
      <c r="C834" s="429" t="str">
        <f t="shared" si="50"/>
        <v>31.03.2025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ФИНАНСОВИ АКТИВИ АД</v>
      </c>
      <c r="B835" s="425" t="str">
        <f t="shared" si="49"/>
        <v>203622237</v>
      </c>
      <c r="C835" s="429" t="str">
        <f t="shared" si="50"/>
        <v>31.03.2025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ФИНАНСОВИ АКТИВИ АД</v>
      </c>
      <c r="B836" s="425" t="str">
        <f t="shared" si="49"/>
        <v>203622237</v>
      </c>
      <c r="C836" s="429" t="str">
        <f t="shared" si="50"/>
        <v>31.03.2025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ФИНАНСОВИ АКТИВИ АД</v>
      </c>
      <c r="B837" s="425" t="str">
        <f t="shared" si="49"/>
        <v>203622237</v>
      </c>
      <c r="C837" s="429" t="str">
        <f t="shared" si="50"/>
        <v>31.03.2025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ФИНАНСОВИ АКТИВИ АД</v>
      </c>
      <c r="B838" s="425" t="str">
        <f t="shared" si="49"/>
        <v>203622237</v>
      </c>
      <c r="C838" s="429" t="str">
        <f t="shared" si="50"/>
        <v>31.03.2025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ФИНАНСОВИ АКТИВИ АД</v>
      </c>
      <c r="B839" s="425" t="str">
        <f t="shared" si="49"/>
        <v>203622237</v>
      </c>
      <c r="C839" s="429" t="str">
        <f t="shared" si="50"/>
        <v>31.03.2025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ФИНАНСОВИ АКТИВИ АД</v>
      </c>
      <c r="B840" s="425" t="str">
        <f t="shared" si="49"/>
        <v>203622237</v>
      </c>
      <c r="C840" s="429" t="str">
        <f t="shared" si="50"/>
        <v>31.03.2025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ФИНАНСОВИ АКТИВИ АД</v>
      </c>
      <c r="B841" s="425" t="str">
        <f t="shared" si="49"/>
        <v>203622237</v>
      </c>
      <c r="C841" s="429" t="str">
        <f t="shared" si="50"/>
        <v>31.03.2025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ФИНАНСОВИ АКТИВИ АД</v>
      </c>
      <c r="B842" s="425" t="str">
        <f t="shared" si="49"/>
        <v>203622237</v>
      </c>
      <c r="C842" s="429" t="str">
        <f t="shared" si="50"/>
        <v>31.03.2025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ФИНАНСОВИ АКТИВИ АД</v>
      </c>
      <c r="B843" s="425" t="str">
        <f t="shared" si="49"/>
        <v>203622237</v>
      </c>
      <c r="C843" s="429" t="str">
        <f t="shared" si="50"/>
        <v>31.03.2025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ФИНАНСОВИ АКТИВИ АД</v>
      </c>
      <c r="B844" s="425" t="str">
        <f t="shared" si="49"/>
        <v>203622237</v>
      </c>
      <c r="C844" s="429" t="str">
        <f t="shared" si="50"/>
        <v>31.03.2025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ФИНАНСОВИ АКТИВИ АД</v>
      </c>
      <c r="B845" s="425" t="str">
        <f t="shared" ref="B845:B910" si="52">pdeBulstat</f>
        <v>203622237</v>
      </c>
      <c r="C845" s="429" t="str">
        <f t="shared" ref="C845:C910" si="53">endDate</f>
        <v>31.03.2025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ФИНАНСОВИ АКТИВИ АД</v>
      </c>
      <c r="B846" s="425" t="str">
        <f t="shared" si="52"/>
        <v>203622237</v>
      </c>
      <c r="C846" s="429" t="str">
        <f t="shared" si="53"/>
        <v>31.03.2025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ФИНАНСОВИ АКТИВИ АД</v>
      </c>
      <c r="B847" s="425" t="str">
        <f t="shared" si="52"/>
        <v>203622237</v>
      </c>
      <c r="C847" s="429" t="str">
        <f t="shared" si="53"/>
        <v>31.03.2025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ФИНАНСОВИ АКТИВИ АД</v>
      </c>
      <c r="B848" s="425" t="str">
        <f t="shared" si="52"/>
        <v>203622237</v>
      </c>
      <c r="C848" s="429" t="str">
        <f t="shared" si="53"/>
        <v>31.03.2025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ФИНАНСОВИ АКТИВИ АД</v>
      </c>
      <c r="B849" s="425" t="str">
        <f t="shared" si="52"/>
        <v>203622237</v>
      </c>
      <c r="C849" s="429" t="str">
        <f t="shared" si="53"/>
        <v>31.03.2025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ФИНАНСОВИ АКТИВИ АД</v>
      </c>
      <c r="B850" s="425" t="str">
        <f t="shared" si="52"/>
        <v>203622237</v>
      </c>
      <c r="C850" s="429" t="str">
        <f t="shared" si="53"/>
        <v>31.03.2025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ФИНАНСОВИ АКТИВИ АД</v>
      </c>
      <c r="B851" s="425" t="str">
        <f t="shared" si="52"/>
        <v>203622237</v>
      </c>
      <c r="C851" s="429" t="str">
        <f t="shared" si="53"/>
        <v>31.03.2025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ФИНАНСОВИ АКТИВИ АД</v>
      </c>
      <c r="B852" s="425" t="str">
        <f t="shared" si="52"/>
        <v>203622237</v>
      </c>
      <c r="C852" s="429" t="str">
        <f t="shared" si="53"/>
        <v>31.03.2025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ФИНАНСОВИ АКТИВИ АД</v>
      </c>
      <c r="B853" s="425" t="str">
        <f t="shared" si="52"/>
        <v>203622237</v>
      </c>
      <c r="C853" s="429" t="str">
        <f t="shared" si="53"/>
        <v>31.03.2025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ФИНАНСОВИ АКТИВИ АД</v>
      </c>
      <c r="B854" s="425" t="str">
        <f t="shared" si="52"/>
        <v>203622237</v>
      </c>
      <c r="C854" s="429" t="str">
        <f t="shared" si="53"/>
        <v>31.03.2025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ФИНАНСОВИ АКТИВИ АД</v>
      </c>
      <c r="B855" s="425" t="str">
        <f t="shared" si="52"/>
        <v>203622237</v>
      </c>
      <c r="C855" s="429" t="str">
        <f t="shared" si="53"/>
        <v>31.03.2025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ФИНАНСОВИ АКТИВИ АД</v>
      </c>
      <c r="B856" s="425" t="str">
        <f t="shared" si="52"/>
        <v>203622237</v>
      </c>
      <c r="C856" s="429" t="str">
        <f t="shared" si="53"/>
        <v>31.03.2025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ФИНАНСОВИ АКТИВИ АД</v>
      </c>
      <c r="B857" s="425" t="str">
        <f t="shared" si="52"/>
        <v>203622237</v>
      </c>
      <c r="C857" s="429" t="str">
        <f t="shared" si="53"/>
        <v>31.03.2025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ФИНАНСОВИ АКТИВИ АД</v>
      </c>
      <c r="B858" s="425" t="str">
        <f t="shared" si="52"/>
        <v>203622237</v>
      </c>
      <c r="C858" s="429" t="str">
        <f t="shared" si="53"/>
        <v>31.03.2025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ФИНАНСОВИ АКТИВИ АД</v>
      </c>
      <c r="B859" s="425" t="str">
        <f t="shared" si="52"/>
        <v>203622237</v>
      </c>
      <c r="C859" s="429" t="str">
        <f t="shared" si="53"/>
        <v>31.03.2025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ФИНАНСОВИ АКТИВИ АД</v>
      </c>
      <c r="B860" s="425" t="str">
        <f t="shared" si="52"/>
        <v>203622237</v>
      </c>
      <c r="C860" s="429" t="str">
        <f t="shared" si="53"/>
        <v>31.03.2025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ФИНАНСОВИ АКТИВИ АД</v>
      </c>
      <c r="B861" s="425" t="str">
        <f t="shared" si="52"/>
        <v>203622237</v>
      </c>
      <c r="C861" s="429" t="str">
        <f t="shared" si="53"/>
        <v>31.03.2025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ФИНАНСОВИ АКТИВИ АД</v>
      </c>
      <c r="B862" s="425" t="str">
        <f t="shared" si="52"/>
        <v>203622237</v>
      </c>
      <c r="C862" s="429" t="str">
        <f t="shared" si="53"/>
        <v>31.03.2025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ФИНАНСОВИ АКТИВИ АД</v>
      </c>
      <c r="B863" s="425" t="str">
        <f t="shared" si="52"/>
        <v>203622237</v>
      </c>
      <c r="C863" s="429" t="str">
        <f t="shared" si="53"/>
        <v>31.03.2025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ФИНАНСОВИ АКТИВИ АД</v>
      </c>
      <c r="B864" s="425" t="str">
        <f t="shared" si="52"/>
        <v>203622237</v>
      </c>
      <c r="C864" s="429" t="str">
        <f t="shared" si="53"/>
        <v>31.03.2025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ФИНАНСОВИ АКТИВИ АД</v>
      </c>
      <c r="B865" s="425" t="str">
        <f t="shared" si="52"/>
        <v>203622237</v>
      </c>
      <c r="C865" s="429" t="str">
        <f t="shared" si="53"/>
        <v>31.03.2025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ФИНАНСОВИ АКТИВИ АД</v>
      </c>
      <c r="B866" s="425" t="str">
        <f t="shared" si="52"/>
        <v>203622237</v>
      </c>
      <c r="C866" s="429" t="str">
        <f t="shared" si="53"/>
        <v>31.03.2025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ФИНАНСОВИ АКТИВИ АД</v>
      </c>
      <c r="B867" s="425" t="str">
        <f t="shared" si="52"/>
        <v>203622237</v>
      </c>
      <c r="C867" s="429" t="str">
        <f t="shared" si="53"/>
        <v>31.03.2025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ФИНАНСОВИ АКТИВИ АД</v>
      </c>
      <c r="B868" s="425" t="str">
        <f t="shared" si="52"/>
        <v>203622237</v>
      </c>
      <c r="C868" s="429" t="str">
        <f t="shared" si="53"/>
        <v>31.03.2025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ФИНАНСОВИ АКТИВИ АД</v>
      </c>
      <c r="B869" s="425" t="str">
        <f t="shared" si="52"/>
        <v>203622237</v>
      </c>
      <c r="C869" s="429" t="str">
        <f t="shared" si="53"/>
        <v>31.03.2025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ФИНАНСОВИ АКТИВИ АД</v>
      </c>
      <c r="B870" s="425" t="str">
        <f t="shared" si="52"/>
        <v>203622237</v>
      </c>
      <c r="C870" s="429" t="str">
        <f t="shared" si="53"/>
        <v>31.03.2025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ФИНАНСОВИ АКТИВИ АД</v>
      </c>
      <c r="B871" s="425" t="str">
        <f t="shared" si="52"/>
        <v>203622237</v>
      </c>
      <c r="C871" s="429" t="str">
        <f t="shared" si="53"/>
        <v>31.03.2025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ФИНАНСОВИ АКТИВИ АД</v>
      </c>
      <c r="B872" s="425" t="str">
        <f t="shared" si="52"/>
        <v>203622237</v>
      </c>
      <c r="C872" s="429" t="str">
        <f t="shared" si="53"/>
        <v>31.03.2025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ФИНАНСОВИ АКТИВИ АД</v>
      </c>
      <c r="B873" s="425" t="str">
        <f t="shared" si="52"/>
        <v>203622237</v>
      </c>
      <c r="C873" s="429" t="str">
        <f t="shared" si="53"/>
        <v>31.03.2025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ФИНАНСОВИ АКТИВИ АД</v>
      </c>
      <c r="B874" s="425" t="str">
        <f t="shared" si="52"/>
        <v>203622237</v>
      </c>
      <c r="C874" s="429" t="str">
        <f t="shared" si="53"/>
        <v>31.03.2025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ФИНАНСОВИ АКТИВИ АД</v>
      </c>
      <c r="B875" s="425" t="str">
        <f t="shared" si="52"/>
        <v>203622237</v>
      </c>
      <c r="C875" s="429" t="str">
        <f t="shared" si="53"/>
        <v>31.03.2025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ФИНАНСОВИ АКТИВИ АД</v>
      </c>
      <c r="B876" s="425" t="str">
        <f t="shared" si="52"/>
        <v>203622237</v>
      </c>
      <c r="C876" s="429" t="str">
        <f t="shared" si="53"/>
        <v>31.03.2025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ФИНАНСОВИ АКТИВИ АД</v>
      </c>
      <c r="B877" s="425" t="str">
        <f t="shared" si="52"/>
        <v>203622237</v>
      </c>
      <c r="C877" s="429" t="str">
        <f t="shared" si="53"/>
        <v>31.03.2025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ФИНАНСОВИ АКТИВИ АД</v>
      </c>
      <c r="B878" s="425" t="str">
        <f t="shared" si="52"/>
        <v>203622237</v>
      </c>
      <c r="C878" s="429" t="str">
        <f t="shared" si="53"/>
        <v>31.03.2025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ФИНАНСОВИ АКТИВИ АД</v>
      </c>
      <c r="B879" s="425" t="str">
        <f t="shared" si="52"/>
        <v>203622237</v>
      </c>
      <c r="C879" s="429" t="str">
        <f t="shared" si="53"/>
        <v>31.03.2025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ФИНАНСОВИ АКТИВИ АД</v>
      </c>
      <c r="B880" s="425" t="str">
        <f t="shared" si="52"/>
        <v>203622237</v>
      </c>
      <c r="C880" s="429" t="str">
        <f t="shared" si="53"/>
        <v>31.03.2025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ФИНАНСОВИ АКТИВИ АД</v>
      </c>
      <c r="B881" s="425" t="str">
        <f t="shared" si="52"/>
        <v>203622237</v>
      </c>
      <c r="C881" s="429" t="str">
        <f t="shared" si="53"/>
        <v>31.03.2025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ФИНАНСОВИ АКТИВИ АД</v>
      </c>
      <c r="B882" s="425" t="str">
        <f t="shared" si="52"/>
        <v>203622237</v>
      </c>
      <c r="C882" s="429" t="str">
        <f t="shared" si="53"/>
        <v>31.03.2025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ФИНАНСОВИ АКТИВИ АД</v>
      </c>
      <c r="B883" s="425" t="str">
        <f t="shared" si="52"/>
        <v>203622237</v>
      </c>
      <c r="C883" s="429" t="str">
        <f t="shared" si="53"/>
        <v>31.03.2025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ФИНАНСОВИ АКТИВИ АД</v>
      </c>
      <c r="B884" s="425" t="str">
        <f t="shared" si="52"/>
        <v>203622237</v>
      </c>
      <c r="C884" s="429" t="str">
        <f t="shared" si="53"/>
        <v>31.03.2025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ФИНАНСОВИ АКТИВИ АД</v>
      </c>
      <c r="B885" s="425" t="str">
        <f t="shared" si="52"/>
        <v>203622237</v>
      </c>
      <c r="C885" s="429" t="str">
        <f t="shared" si="53"/>
        <v>31.03.2025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ФИНАНСОВИ АКТИВИ АД</v>
      </c>
      <c r="B886" s="425" t="str">
        <f t="shared" si="52"/>
        <v>203622237</v>
      </c>
      <c r="C886" s="429" t="str">
        <f t="shared" si="53"/>
        <v>31.03.2025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ФИНАНСОВИ АКТИВИ АД</v>
      </c>
      <c r="B887" s="425" t="str">
        <f t="shared" si="52"/>
        <v>203622237</v>
      </c>
      <c r="C887" s="429" t="str">
        <f t="shared" si="53"/>
        <v>31.03.2025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ФИНАНСОВИ АКТИВИ АД</v>
      </c>
      <c r="B888" s="425" t="str">
        <f t="shared" si="52"/>
        <v>203622237</v>
      </c>
      <c r="C888" s="429" t="str">
        <f t="shared" si="53"/>
        <v>31.03.2025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ФИНАНСОВИ АКТИВИ АД</v>
      </c>
      <c r="B889" s="425" t="str">
        <f t="shared" si="52"/>
        <v>203622237</v>
      </c>
      <c r="C889" s="429" t="str">
        <f t="shared" si="53"/>
        <v>31.03.2025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ФИНАНСОВИ АКТИВИ АД</v>
      </c>
      <c r="B890" s="425" t="str">
        <f t="shared" si="52"/>
        <v>203622237</v>
      </c>
      <c r="C890" s="429" t="str">
        <f t="shared" si="53"/>
        <v>31.03.2025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ФИНАНСОВИ АКТИВИ АД</v>
      </c>
      <c r="B891" s="425" t="str">
        <f t="shared" si="52"/>
        <v>203622237</v>
      </c>
      <c r="C891" s="429" t="str">
        <f t="shared" si="53"/>
        <v>31.03.2025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ФИНАНСОВИ АКТИВИ АД</v>
      </c>
      <c r="B892" s="425" t="str">
        <f t="shared" si="52"/>
        <v>203622237</v>
      </c>
      <c r="C892" s="429" t="str">
        <f t="shared" si="53"/>
        <v>31.03.2025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ФИНАНСОВИ АКТИВИ АД</v>
      </c>
      <c r="B893" s="425" t="str">
        <f t="shared" si="52"/>
        <v>203622237</v>
      </c>
      <c r="C893" s="429" t="str">
        <f t="shared" si="53"/>
        <v>31.03.2025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ФИНАНСОВИ АКТИВИ АД</v>
      </c>
      <c r="B894" s="425" t="str">
        <f t="shared" si="52"/>
        <v>203622237</v>
      </c>
      <c r="C894" s="429" t="str">
        <f t="shared" si="53"/>
        <v>31.03.2025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ФИНАНСОВИ АКТИВИ АД</v>
      </c>
      <c r="B895" s="425" t="str">
        <f t="shared" si="52"/>
        <v>203622237</v>
      </c>
      <c r="C895" s="429" t="str">
        <f t="shared" si="53"/>
        <v>31.03.2025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ФИНАНСОВИ АКТИВИ АД</v>
      </c>
      <c r="B896" s="425" t="str">
        <f t="shared" si="52"/>
        <v>203622237</v>
      </c>
      <c r="C896" s="429" t="str">
        <f t="shared" si="53"/>
        <v>31.03.2025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ФИНАНСОВИ АКТИВИ АД</v>
      </c>
      <c r="B897" s="425" t="str">
        <f t="shared" si="52"/>
        <v>203622237</v>
      </c>
      <c r="C897" s="429" t="str">
        <f t="shared" si="53"/>
        <v>31.03.2025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ФИНАНСОВИ АКТИВИ АД</v>
      </c>
      <c r="B898" s="425" t="str">
        <f t="shared" si="52"/>
        <v>203622237</v>
      </c>
      <c r="C898" s="429" t="str">
        <f t="shared" si="53"/>
        <v>31.03.2025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ФИНАНСОВИ АКТИВИ АД</v>
      </c>
      <c r="B899" s="425" t="str">
        <f t="shared" si="52"/>
        <v>203622237</v>
      </c>
      <c r="C899" s="429" t="str">
        <f t="shared" si="53"/>
        <v>31.03.2025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ФИНАНСОВИ АКТИВИ АД</v>
      </c>
      <c r="B900" s="425" t="str">
        <f t="shared" si="52"/>
        <v>203622237</v>
      </c>
      <c r="C900" s="429" t="str">
        <f t="shared" si="53"/>
        <v>31.03.2025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ФИНАНСОВИ АКТИВИ АД</v>
      </c>
      <c r="B901" s="425" t="str">
        <f t="shared" si="52"/>
        <v>203622237</v>
      </c>
      <c r="C901" s="429" t="str">
        <f t="shared" si="53"/>
        <v>31.03.2025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ФИНАНСОВИ АКТИВИ АД</v>
      </c>
      <c r="B902" s="425" t="str">
        <f t="shared" si="52"/>
        <v>203622237</v>
      </c>
      <c r="C902" s="429" t="str">
        <f t="shared" si="53"/>
        <v>31.03.2025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ФИНАНСОВИ АКТИВИ АД</v>
      </c>
      <c r="B903" s="425" t="str">
        <f t="shared" si="52"/>
        <v>203622237</v>
      </c>
      <c r="C903" s="429" t="str">
        <f t="shared" si="53"/>
        <v>31.03.2025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ФИНАНСОВИ АКТИВИ АД</v>
      </c>
      <c r="B904" s="425" t="str">
        <f t="shared" si="52"/>
        <v>203622237</v>
      </c>
      <c r="C904" s="429" t="str">
        <f t="shared" si="53"/>
        <v>31.03.2025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ФИНАНСОВИ АКТИВИ АД</v>
      </c>
      <c r="B905" s="425" t="str">
        <f t="shared" si="52"/>
        <v>203622237</v>
      </c>
      <c r="C905" s="429" t="str">
        <f t="shared" si="53"/>
        <v>31.03.2025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ФИНАНСОВИ АКТИВИ АД</v>
      </c>
      <c r="B906" s="425" t="str">
        <f t="shared" si="52"/>
        <v>203622237</v>
      </c>
      <c r="C906" s="429" t="str">
        <f t="shared" si="53"/>
        <v>31.03.2025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ФИНАНСОВИ АКТИВИ АД</v>
      </c>
      <c r="B907" s="425" t="str">
        <f t="shared" si="52"/>
        <v>203622237</v>
      </c>
      <c r="C907" s="429" t="str">
        <f t="shared" si="53"/>
        <v>31.03.2025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ФИНАНСОВИ АКТИВИ АД</v>
      </c>
      <c r="B908" s="425" t="str">
        <f t="shared" si="52"/>
        <v>203622237</v>
      </c>
      <c r="C908" s="429" t="str">
        <f t="shared" si="53"/>
        <v>31.03.2025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ФИНАНСОВИ АКТИВИ АД</v>
      </c>
      <c r="B909" s="425" t="str">
        <f t="shared" si="52"/>
        <v>203622237</v>
      </c>
      <c r="C909" s="429" t="str">
        <f t="shared" si="53"/>
        <v>31.03.2025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ФИНАНСОВИ АКТИВИ АД</v>
      </c>
      <c r="B910" s="425" t="str">
        <f t="shared" si="52"/>
        <v>203622237</v>
      </c>
      <c r="C910" s="429" t="str">
        <f t="shared" si="53"/>
        <v>31.03.2025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ФИНАНСОВИ АКТИВИ АД</v>
      </c>
      <c r="B912" s="425" t="str">
        <f t="shared" ref="B912:B975" si="55">pdeBulstat</f>
        <v>203622237</v>
      </c>
      <c r="C912" s="429" t="str">
        <f t="shared" ref="C912:C975" si="56">endDate</f>
        <v>31.03.2025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ФИНАНСОВИ АКТИВИ АД</v>
      </c>
      <c r="B913" s="425" t="str">
        <f t="shared" si="55"/>
        <v>203622237</v>
      </c>
      <c r="C913" s="429" t="str">
        <f t="shared" si="56"/>
        <v>31.03.2025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ФИНАНСОВИ АКТИВИ АД</v>
      </c>
      <c r="B914" s="425" t="str">
        <f t="shared" si="55"/>
        <v>203622237</v>
      </c>
      <c r="C914" s="429" t="str">
        <f t="shared" si="56"/>
        <v>31.03.2025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ФИНАНСОВИ АКТИВИ АД</v>
      </c>
      <c r="B915" s="425" t="str">
        <f t="shared" si="55"/>
        <v>203622237</v>
      </c>
      <c r="C915" s="429" t="str">
        <f t="shared" si="56"/>
        <v>31.03.2025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ФИНАНСОВИ АКТИВИ АД</v>
      </c>
      <c r="B916" s="425" t="str">
        <f t="shared" si="55"/>
        <v>203622237</v>
      </c>
      <c r="C916" s="429" t="str">
        <f t="shared" si="56"/>
        <v>31.03.2025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ФИНАНСОВИ АКТИВИ АД</v>
      </c>
      <c r="B917" s="425" t="str">
        <f t="shared" si="55"/>
        <v>203622237</v>
      </c>
      <c r="C917" s="429" t="str">
        <f t="shared" si="56"/>
        <v>31.03.2025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ФИНАНСОВИ АКТИВИ АД</v>
      </c>
      <c r="B918" s="425" t="str">
        <f t="shared" si="55"/>
        <v>203622237</v>
      </c>
      <c r="C918" s="429" t="str">
        <f t="shared" si="56"/>
        <v>31.03.2025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ФИНАНСОВИ АКТИВИ АД</v>
      </c>
      <c r="B919" s="425" t="str">
        <f t="shared" si="55"/>
        <v>203622237</v>
      </c>
      <c r="C919" s="429" t="str">
        <f t="shared" si="56"/>
        <v>31.03.2025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ФИНАНСОВИ АКТИВИ АД</v>
      </c>
      <c r="B920" s="425" t="str">
        <f t="shared" si="55"/>
        <v>203622237</v>
      </c>
      <c r="C920" s="429" t="str">
        <f t="shared" si="56"/>
        <v>31.03.2025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ФИНАНСОВИ АКТИВИ АД</v>
      </c>
      <c r="B921" s="425" t="str">
        <f t="shared" si="55"/>
        <v>203622237</v>
      </c>
      <c r="C921" s="429" t="str">
        <f t="shared" si="56"/>
        <v>31.03.2025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ФИНАНСОВИ АКТИВИ АД</v>
      </c>
      <c r="B922" s="425" t="str">
        <f t="shared" si="55"/>
        <v>203622237</v>
      </c>
      <c r="C922" s="429" t="str">
        <f t="shared" si="56"/>
        <v>31.03.2025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ФИНАНСОВИ АКТИВИ АД</v>
      </c>
      <c r="B923" s="425" t="str">
        <f t="shared" si="55"/>
        <v>203622237</v>
      </c>
      <c r="C923" s="429" t="str">
        <f t="shared" si="56"/>
        <v>31.03.2025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ФИНАНСОВИ АКТИВИ АД</v>
      </c>
      <c r="B924" s="425" t="str">
        <f t="shared" si="55"/>
        <v>203622237</v>
      </c>
      <c r="C924" s="429" t="str">
        <f t="shared" si="56"/>
        <v>31.03.2025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ФИНАНСОВИ АКТИВИ АД</v>
      </c>
      <c r="B925" s="425" t="str">
        <f t="shared" si="55"/>
        <v>203622237</v>
      </c>
      <c r="C925" s="429" t="str">
        <f t="shared" si="56"/>
        <v>31.03.2025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ФИНАНСОВИ АКТИВИ АД</v>
      </c>
      <c r="B926" s="425" t="str">
        <f t="shared" si="55"/>
        <v>203622237</v>
      </c>
      <c r="C926" s="429" t="str">
        <f t="shared" si="56"/>
        <v>31.03.2025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ФИНАНСОВИ АКТИВИ АД</v>
      </c>
      <c r="B927" s="425" t="str">
        <f t="shared" si="55"/>
        <v>203622237</v>
      </c>
      <c r="C927" s="429" t="str">
        <f t="shared" si="56"/>
        <v>31.03.2025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ФИНАНСОВИ АКТИВИ АД</v>
      </c>
      <c r="B928" s="425" t="str">
        <f t="shared" si="55"/>
        <v>203622237</v>
      </c>
      <c r="C928" s="429" t="str">
        <f t="shared" si="56"/>
        <v>31.03.2025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ФИНАНСОВИ АКТИВИ АД</v>
      </c>
      <c r="B929" s="425" t="str">
        <f t="shared" si="55"/>
        <v>203622237</v>
      </c>
      <c r="C929" s="429" t="str">
        <f t="shared" si="56"/>
        <v>31.03.2025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ФИНАНСОВИ АКТИВИ АД</v>
      </c>
      <c r="B930" s="425" t="str">
        <f t="shared" si="55"/>
        <v>203622237</v>
      </c>
      <c r="C930" s="429" t="str">
        <f t="shared" si="56"/>
        <v>31.03.2025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ФИНАНСОВИ АКТИВИ АД</v>
      </c>
      <c r="B931" s="425" t="str">
        <f t="shared" si="55"/>
        <v>203622237</v>
      </c>
      <c r="C931" s="429" t="str">
        <f t="shared" si="56"/>
        <v>31.03.2025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ФИНАНСОВИ АКТИВИ АД</v>
      </c>
      <c r="B932" s="425" t="str">
        <f t="shared" si="55"/>
        <v>203622237</v>
      </c>
      <c r="C932" s="429" t="str">
        <f t="shared" si="56"/>
        <v>31.03.2025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ФИНАНСОВИ АКТИВИ АД</v>
      </c>
      <c r="B933" s="425" t="str">
        <f t="shared" si="55"/>
        <v>203622237</v>
      </c>
      <c r="C933" s="429" t="str">
        <f t="shared" si="56"/>
        <v>31.03.2025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ФИНАНСОВИ АКТИВИ АД</v>
      </c>
      <c r="B934" s="425" t="str">
        <f t="shared" si="55"/>
        <v>203622237</v>
      </c>
      <c r="C934" s="429" t="str">
        <f t="shared" si="56"/>
        <v>31.03.2025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ФИНАНСОВИ АКТИВИ АД</v>
      </c>
      <c r="B935" s="425" t="str">
        <f t="shared" si="55"/>
        <v>203622237</v>
      </c>
      <c r="C935" s="429" t="str">
        <f t="shared" si="56"/>
        <v>31.03.2025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ФИНАНСОВИ АКТИВИ АД</v>
      </c>
      <c r="B936" s="425" t="str">
        <f t="shared" si="55"/>
        <v>203622237</v>
      </c>
      <c r="C936" s="429" t="str">
        <f t="shared" si="56"/>
        <v>31.03.2025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ФИНАНСОВИ АКТИВИ АД</v>
      </c>
      <c r="B937" s="425" t="str">
        <f t="shared" si="55"/>
        <v>203622237</v>
      </c>
      <c r="C937" s="429" t="str">
        <f t="shared" si="56"/>
        <v>31.03.2025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ФИНАНСОВИ АКТИВИ АД</v>
      </c>
      <c r="B938" s="425" t="str">
        <f t="shared" si="55"/>
        <v>203622237</v>
      </c>
      <c r="C938" s="429" t="str">
        <f t="shared" si="56"/>
        <v>31.03.2025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ФИНАНСОВИ АКТИВИ АД</v>
      </c>
      <c r="B939" s="425" t="str">
        <f t="shared" si="55"/>
        <v>203622237</v>
      </c>
      <c r="C939" s="429" t="str">
        <f t="shared" si="56"/>
        <v>31.03.2025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ФИНАНСОВИ АКТИВИ АД</v>
      </c>
      <c r="B940" s="425" t="str">
        <f t="shared" si="55"/>
        <v>203622237</v>
      </c>
      <c r="C940" s="429" t="str">
        <f t="shared" si="56"/>
        <v>31.03.2025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ФИНАНСОВИ АКТИВИ АД</v>
      </c>
      <c r="B941" s="425" t="str">
        <f t="shared" si="55"/>
        <v>203622237</v>
      </c>
      <c r="C941" s="429" t="str">
        <f t="shared" si="56"/>
        <v>31.03.2025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ФИНАНСОВИ АКТИВИ АД</v>
      </c>
      <c r="B942" s="425" t="str">
        <f t="shared" si="55"/>
        <v>203622237</v>
      </c>
      <c r="C942" s="429" t="str">
        <f t="shared" si="56"/>
        <v>31.03.2025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ФИНАНСОВИ АКТИВИ АД</v>
      </c>
      <c r="B943" s="425" t="str">
        <f t="shared" si="55"/>
        <v>203622237</v>
      </c>
      <c r="C943" s="429" t="str">
        <f t="shared" si="56"/>
        <v>31.03.2025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ФИНАНСОВИ АКТИВИ АД</v>
      </c>
      <c r="B944" s="425" t="str">
        <f t="shared" si="55"/>
        <v>203622237</v>
      </c>
      <c r="C944" s="429" t="str">
        <f t="shared" si="56"/>
        <v>31.03.2025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ФИНАНСОВИ АКТИВИ АД</v>
      </c>
      <c r="B945" s="425" t="str">
        <f t="shared" si="55"/>
        <v>203622237</v>
      </c>
      <c r="C945" s="429" t="str">
        <f t="shared" si="56"/>
        <v>31.03.2025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ФИНАНСОВИ АКТИВИ АД</v>
      </c>
      <c r="B946" s="425" t="str">
        <f t="shared" si="55"/>
        <v>203622237</v>
      </c>
      <c r="C946" s="429" t="str">
        <f t="shared" si="56"/>
        <v>31.03.2025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ФИНАНСОВИ АКТИВИ АД</v>
      </c>
      <c r="B947" s="425" t="str">
        <f t="shared" si="55"/>
        <v>203622237</v>
      </c>
      <c r="C947" s="429" t="str">
        <f t="shared" si="56"/>
        <v>31.03.2025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ФИНАНСОВИ АКТИВИ АД</v>
      </c>
      <c r="B948" s="425" t="str">
        <f t="shared" si="55"/>
        <v>203622237</v>
      </c>
      <c r="C948" s="429" t="str">
        <f t="shared" si="56"/>
        <v>31.03.2025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ФИНАНСОВИ АКТИВИ АД</v>
      </c>
      <c r="B949" s="425" t="str">
        <f t="shared" si="55"/>
        <v>203622237</v>
      </c>
      <c r="C949" s="429" t="str">
        <f t="shared" si="56"/>
        <v>31.03.2025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ФИНАНСОВИ АКТИВИ АД</v>
      </c>
      <c r="B950" s="425" t="str">
        <f t="shared" si="55"/>
        <v>203622237</v>
      </c>
      <c r="C950" s="429" t="str">
        <f t="shared" si="56"/>
        <v>31.03.2025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ФИНАНСОВИ АКТИВИ АД</v>
      </c>
      <c r="B951" s="425" t="str">
        <f t="shared" si="55"/>
        <v>203622237</v>
      </c>
      <c r="C951" s="429" t="str">
        <f t="shared" si="56"/>
        <v>31.03.2025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ФИНАНСОВИ АКТИВИ АД</v>
      </c>
      <c r="B952" s="425" t="str">
        <f t="shared" si="55"/>
        <v>203622237</v>
      </c>
      <c r="C952" s="429" t="str">
        <f t="shared" si="56"/>
        <v>31.03.2025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ФИНАНСОВИ АКТИВИ АД</v>
      </c>
      <c r="B953" s="425" t="str">
        <f t="shared" si="55"/>
        <v>203622237</v>
      </c>
      <c r="C953" s="429" t="str">
        <f t="shared" si="56"/>
        <v>31.03.2025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ФИНАНСОВИ АКТИВИ АД</v>
      </c>
      <c r="B954" s="425" t="str">
        <f t="shared" si="55"/>
        <v>203622237</v>
      </c>
      <c r="C954" s="429" t="str">
        <f t="shared" si="56"/>
        <v>31.03.2025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ФИНАНСОВИ АКТИВИ АД</v>
      </c>
      <c r="B955" s="425" t="str">
        <f t="shared" si="55"/>
        <v>203622237</v>
      </c>
      <c r="C955" s="429" t="str">
        <f t="shared" si="56"/>
        <v>31.03.2025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ФИНАНСОВИ АКТИВИ АД</v>
      </c>
      <c r="B956" s="425" t="str">
        <f t="shared" si="55"/>
        <v>203622237</v>
      </c>
      <c r="C956" s="429" t="str">
        <f t="shared" si="56"/>
        <v>31.03.2025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ФИНАНСОВИ АКТИВИ АД</v>
      </c>
      <c r="B957" s="425" t="str">
        <f t="shared" si="55"/>
        <v>203622237</v>
      </c>
      <c r="C957" s="429" t="str">
        <f t="shared" si="56"/>
        <v>31.03.2025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ФИНАНСОВИ АКТИВИ АД</v>
      </c>
      <c r="B958" s="425" t="str">
        <f t="shared" si="55"/>
        <v>203622237</v>
      </c>
      <c r="C958" s="429" t="str">
        <f t="shared" si="56"/>
        <v>31.03.2025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ФИНАНСОВИ АКТИВИ АД</v>
      </c>
      <c r="B959" s="425" t="str">
        <f t="shared" si="55"/>
        <v>203622237</v>
      </c>
      <c r="C959" s="429" t="str">
        <f t="shared" si="56"/>
        <v>31.03.2025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ФИНАНСОВИ АКТИВИ АД</v>
      </c>
      <c r="B960" s="425" t="str">
        <f t="shared" si="55"/>
        <v>203622237</v>
      </c>
      <c r="C960" s="429" t="str">
        <f t="shared" si="56"/>
        <v>31.03.2025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ФИНАНСОВИ АКТИВИ АД</v>
      </c>
      <c r="B961" s="425" t="str">
        <f t="shared" si="55"/>
        <v>203622237</v>
      </c>
      <c r="C961" s="429" t="str">
        <f t="shared" si="56"/>
        <v>31.03.2025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ФИНАНСОВИ АКТИВИ АД</v>
      </c>
      <c r="B962" s="425" t="str">
        <f t="shared" si="55"/>
        <v>203622237</v>
      </c>
      <c r="C962" s="429" t="str">
        <f t="shared" si="56"/>
        <v>31.03.2025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ФИНАНСОВИ АКТИВИ АД</v>
      </c>
      <c r="B963" s="425" t="str">
        <f t="shared" si="55"/>
        <v>203622237</v>
      </c>
      <c r="C963" s="429" t="str">
        <f t="shared" si="56"/>
        <v>31.03.2025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ФИНАНСОВИ АКТИВИ АД</v>
      </c>
      <c r="B964" s="425" t="str">
        <f t="shared" si="55"/>
        <v>203622237</v>
      </c>
      <c r="C964" s="429" t="str">
        <f t="shared" si="56"/>
        <v>31.03.2025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ФИНАНСОВИ АКТИВИ АД</v>
      </c>
      <c r="B965" s="425" t="str">
        <f t="shared" si="55"/>
        <v>203622237</v>
      </c>
      <c r="C965" s="429" t="str">
        <f t="shared" si="56"/>
        <v>31.03.2025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ФИНАНСОВИ АКТИВИ АД</v>
      </c>
      <c r="B966" s="425" t="str">
        <f t="shared" si="55"/>
        <v>203622237</v>
      </c>
      <c r="C966" s="429" t="str">
        <f t="shared" si="56"/>
        <v>31.03.2025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ФИНАНСОВИ АКТИВИ АД</v>
      </c>
      <c r="B967" s="425" t="str">
        <f t="shared" si="55"/>
        <v>203622237</v>
      </c>
      <c r="C967" s="429" t="str">
        <f t="shared" si="56"/>
        <v>31.03.2025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ФИНАНСОВИ АКТИВИ АД</v>
      </c>
      <c r="B968" s="425" t="str">
        <f t="shared" si="55"/>
        <v>203622237</v>
      </c>
      <c r="C968" s="429" t="str">
        <f t="shared" si="56"/>
        <v>31.03.2025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ФИНАНСОВИ АКТИВИ АД</v>
      </c>
      <c r="B969" s="425" t="str">
        <f t="shared" si="55"/>
        <v>203622237</v>
      </c>
      <c r="C969" s="429" t="str">
        <f t="shared" si="56"/>
        <v>31.03.2025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ФИНАНСОВИ АКТИВИ АД</v>
      </c>
      <c r="B970" s="425" t="str">
        <f t="shared" si="55"/>
        <v>203622237</v>
      </c>
      <c r="C970" s="429" t="str">
        <f t="shared" si="56"/>
        <v>31.03.2025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ФИНАНСОВИ АКТИВИ АД</v>
      </c>
      <c r="B971" s="425" t="str">
        <f t="shared" si="55"/>
        <v>203622237</v>
      </c>
      <c r="C971" s="429" t="str">
        <f t="shared" si="56"/>
        <v>31.03.2025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ФИНАНСОВИ АКТИВИ АД</v>
      </c>
      <c r="B972" s="425" t="str">
        <f t="shared" si="55"/>
        <v>203622237</v>
      </c>
      <c r="C972" s="429" t="str">
        <f t="shared" si="56"/>
        <v>31.03.2025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ФИНАНСОВИ АКТИВИ АД</v>
      </c>
      <c r="B973" s="425" t="str">
        <f t="shared" si="55"/>
        <v>203622237</v>
      </c>
      <c r="C973" s="429" t="str">
        <f t="shared" si="56"/>
        <v>31.03.2025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ФИНАНСОВИ АКТИВИ АД</v>
      </c>
      <c r="B974" s="425" t="str">
        <f t="shared" si="55"/>
        <v>203622237</v>
      </c>
      <c r="C974" s="429" t="str">
        <f t="shared" si="56"/>
        <v>31.03.2025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ФИНАНСОВИ АКТИВИ АД</v>
      </c>
      <c r="B975" s="425" t="str">
        <f t="shared" si="55"/>
        <v>203622237</v>
      </c>
      <c r="C975" s="429" t="str">
        <f t="shared" si="56"/>
        <v>31.03.2025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ФИНАНСОВИ АКТИВИ АД</v>
      </c>
      <c r="B976" s="425" t="str">
        <f t="shared" ref="B976:B1039" si="58">pdeBulstat</f>
        <v>203622237</v>
      </c>
      <c r="C976" s="429" t="str">
        <f t="shared" ref="C976:C1039" si="59">endDate</f>
        <v>31.03.2025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ФИНАНСОВИ АКТИВИ АД</v>
      </c>
      <c r="B977" s="425" t="str">
        <f t="shared" si="58"/>
        <v>203622237</v>
      </c>
      <c r="C977" s="429" t="str">
        <f t="shared" si="59"/>
        <v>31.03.2025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ФИНАНСОВИ АКТИВИ АД</v>
      </c>
      <c r="B978" s="425" t="str">
        <f t="shared" si="58"/>
        <v>203622237</v>
      </c>
      <c r="C978" s="429" t="str">
        <f t="shared" si="59"/>
        <v>31.03.2025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ФИНАНСОВИ АКТИВИ АД</v>
      </c>
      <c r="B979" s="425" t="str">
        <f t="shared" si="58"/>
        <v>203622237</v>
      </c>
      <c r="C979" s="429" t="str">
        <f t="shared" si="59"/>
        <v>31.03.2025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ФИНАНСОВИ АКТИВИ АД</v>
      </c>
      <c r="B980" s="425" t="str">
        <f t="shared" si="58"/>
        <v>203622237</v>
      </c>
      <c r="C980" s="429" t="str">
        <f t="shared" si="59"/>
        <v>31.03.2025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ФИНАНСОВИ АКТИВИ АД</v>
      </c>
      <c r="B981" s="425" t="str">
        <f t="shared" si="58"/>
        <v>203622237</v>
      </c>
      <c r="C981" s="429" t="str">
        <f t="shared" si="59"/>
        <v>31.03.2025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ФИНАНСОВИ АКТИВИ АД</v>
      </c>
      <c r="B982" s="425" t="str">
        <f t="shared" si="58"/>
        <v>203622237</v>
      </c>
      <c r="C982" s="429" t="str">
        <f t="shared" si="59"/>
        <v>31.03.2025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ФИНАНСОВИ АКТИВИ АД</v>
      </c>
      <c r="B983" s="425" t="str">
        <f t="shared" si="58"/>
        <v>203622237</v>
      </c>
      <c r="C983" s="429" t="str">
        <f t="shared" si="59"/>
        <v>31.03.2025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ФИНАНСОВИ АКТИВИ АД</v>
      </c>
      <c r="B984" s="425" t="str">
        <f t="shared" si="58"/>
        <v>203622237</v>
      </c>
      <c r="C984" s="429" t="str">
        <f t="shared" si="59"/>
        <v>31.03.2025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ФИНАНСОВИ АКТИВИ АД</v>
      </c>
      <c r="B985" s="425" t="str">
        <f t="shared" si="58"/>
        <v>203622237</v>
      </c>
      <c r="C985" s="429" t="str">
        <f t="shared" si="59"/>
        <v>31.03.2025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ФИНАНСОВИ АКТИВИ АД</v>
      </c>
      <c r="B986" s="425" t="str">
        <f t="shared" si="58"/>
        <v>203622237</v>
      </c>
      <c r="C986" s="429" t="str">
        <f t="shared" si="59"/>
        <v>31.03.2025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ФИНАНСОВИ АКТИВИ АД</v>
      </c>
      <c r="B987" s="425" t="str">
        <f t="shared" si="58"/>
        <v>203622237</v>
      </c>
      <c r="C987" s="429" t="str">
        <f t="shared" si="59"/>
        <v>31.03.2025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ФИНАНСОВИ АКТИВИ АД</v>
      </c>
      <c r="B988" s="425" t="str">
        <f t="shared" si="58"/>
        <v>203622237</v>
      </c>
      <c r="C988" s="429" t="str">
        <f t="shared" si="59"/>
        <v>31.03.2025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ФИНАНСОВИ АКТИВИ АД</v>
      </c>
      <c r="B989" s="425" t="str">
        <f t="shared" si="58"/>
        <v>203622237</v>
      </c>
      <c r="C989" s="429" t="str">
        <f t="shared" si="59"/>
        <v>31.03.2025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ФИНАНСОВИ АКТИВИ АД</v>
      </c>
      <c r="B990" s="425" t="str">
        <f t="shared" si="58"/>
        <v>203622237</v>
      </c>
      <c r="C990" s="429" t="str">
        <f t="shared" si="59"/>
        <v>31.03.2025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ФИНАНСОВИ АКТИВИ АД</v>
      </c>
      <c r="B991" s="425" t="str">
        <f t="shared" si="58"/>
        <v>203622237</v>
      </c>
      <c r="C991" s="429" t="str">
        <f t="shared" si="59"/>
        <v>31.03.2025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ФИНАНСОВИ АКТИВИ АД</v>
      </c>
      <c r="B992" s="425" t="str">
        <f t="shared" si="58"/>
        <v>203622237</v>
      </c>
      <c r="C992" s="429" t="str">
        <f t="shared" si="59"/>
        <v>31.03.2025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ФИНАНСОВИ АКТИВИ АД</v>
      </c>
      <c r="B993" s="425" t="str">
        <f t="shared" si="58"/>
        <v>203622237</v>
      </c>
      <c r="C993" s="429" t="str">
        <f t="shared" si="59"/>
        <v>31.03.2025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ФИНАНСОВИ АКТИВИ АД</v>
      </c>
      <c r="B994" s="425" t="str">
        <f t="shared" si="58"/>
        <v>203622237</v>
      </c>
      <c r="C994" s="429" t="str">
        <f t="shared" si="59"/>
        <v>31.03.2025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ФИНАНСОВИ АКТИВИ АД</v>
      </c>
      <c r="B995" s="425" t="str">
        <f t="shared" si="58"/>
        <v>203622237</v>
      </c>
      <c r="C995" s="429" t="str">
        <f t="shared" si="59"/>
        <v>31.03.2025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ФИНАНСОВИ АКТИВИ АД</v>
      </c>
      <c r="B996" s="425" t="str">
        <f t="shared" si="58"/>
        <v>203622237</v>
      </c>
      <c r="C996" s="429" t="str">
        <f t="shared" si="59"/>
        <v>31.03.2025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ФИНАНСОВИ АКТИВИ АД</v>
      </c>
      <c r="B997" s="425" t="str">
        <f t="shared" si="58"/>
        <v>203622237</v>
      </c>
      <c r="C997" s="429" t="str">
        <f t="shared" si="59"/>
        <v>31.03.2025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ФИНАНСОВИ АКТИВИ АД</v>
      </c>
      <c r="B998" s="425" t="str">
        <f t="shared" si="58"/>
        <v>203622237</v>
      </c>
      <c r="C998" s="429" t="str">
        <f t="shared" si="59"/>
        <v>31.03.2025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ФИНАНСОВИ АКТИВИ АД</v>
      </c>
      <c r="B999" s="425" t="str">
        <f t="shared" si="58"/>
        <v>203622237</v>
      </c>
      <c r="C999" s="429" t="str">
        <f t="shared" si="59"/>
        <v>31.03.2025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ФИНАНСОВИ АКТИВИ АД</v>
      </c>
      <c r="B1000" s="425" t="str">
        <f t="shared" si="58"/>
        <v>203622237</v>
      </c>
      <c r="C1000" s="429" t="str">
        <f t="shared" si="59"/>
        <v>31.03.2025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ФИНАНСОВИ АКТИВИ АД</v>
      </c>
      <c r="B1001" s="425" t="str">
        <f t="shared" si="58"/>
        <v>203622237</v>
      </c>
      <c r="C1001" s="429" t="str">
        <f t="shared" si="59"/>
        <v>31.03.2025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ФИНАНСОВИ АКТИВИ АД</v>
      </c>
      <c r="B1002" s="425" t="str">
        <f t="shared" si="58"/>
        <v>203622237</v>
      </c>
      <c r="C1002" s="429" t="str">
        <f t="shared" si="59"/>
        <v>31.03.2025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ФИНАНСОВИ АКТИВИ АД</v>
      </c>
      <c r="B1003" s="425" t="str">
        <f t="shared" si="58"/>
        <v>203622237</v>
      </c>
      <c r="C1003" s="429" t="str">
        <f t="shared" si="59"/>
        <v>31.03.2025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ФИНАНСОВИ АКТИВИ АД</v>
      </c>
      <c r="B1004" s="425" t="str">
        <f t="shared" si="58"/>
        <v>203622237</v>
      </c>
      <c r="C1004" s="429" t="str">
        <f t="shared" si="59"/>
        <v>31.03.2025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ФИНАНСОВИ АКТИВИ АД</v>
      </c>
      <c r="B1005" s="425" t="str">
        <f t="shared" si="58"/>
        <v>203622237</v>
      </c>
      <c r="C1005" s="429" t="str">
        <f t="shared" si="59"/>
        <v>31.03.2025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ФИНАНСОВИ АКТИВИ АД</v>
      </c>
      <c r="B1006" s="425" t="str">
        <f t="shared" si="58"/>
        <v>203622237</v>
      </c>
      <c r="C1006" s="429" t="str">
        <f t="shared" si="59"/>
        <v>31.03.2025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ФИНАНСОВИ АКТИВИ АД</v>
      </c>
      <c r="B1007" s="425" t="str">
        <f t="shared" si="58"/>
        <v>203622237</v>
      </c>
      <c r="C1007" s="429" t="str">
        <f t="shared" si="59"/>
        <v>31.03.2025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ФИНАНСОВИ АКТИВИ АД</v>
      </c>
      <c r="B1008" s="425" t="str">
        <f t="shared" si="58"/>
        <v>203622237</v>
      </c>
      <c r="C1008" s="429" t="str">
        <f t="shared" si="59"/>
        <v>31.03.2025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ФИНАНСОВИ АКТИВИ АД</v>
      </c>
      <c r="B1009" s="425" t="str">
        <f t="shared" si="58"/>
        <v>203622237</v>
      </c>
      <c r="C1009" s="429" t="str">
        <f t="shared" si="59"/>
        <v>31.03.2025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ФИНАНСОВИ АКТИВИ АД</v>
      </c>
      <c r="B1010" s="425" t="str">
        <f t="shared" si="58"/>
        <v>203622237</v>
      </c>
      <c r="C1010" s="429" t="str">
        <f t="shared" si="59"/>
        <v>31.03.2025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ФИНАНСОВИ АКТИВИ АД</v>
      </c>
      <c r="B1011" s="425" t="str">
        <f t="shared" si="58"/>
        <v>203622237</v>
      </c>
      <c r="C1011" s="429" t="str">
        <f t="shared" si="59"/>
        <v>31.03.2025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ФИНАНСОВИ АКТИВИ АД</v>
      </c>
      <c r="B1012" s="425" t="str">
        <f t="shared" si="58"/>
        <v>203622237</v>
      </c>
      <c r="C1012" s="429" t="str">
        <f t="shared" si="59"/>
        <v>31.03.2025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ФИНАНСОВИ АКТИВИ АД</v>
      </c>
      <c r="B1013" s="425" t="str">
        <f t="shared" si="58"/>
        <v>203622237</v>
      </c>
      <c r="C1013" s="429" t="str">
        <f t="shared" si="59"/>
        <v>31.03.2025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ФИНАНСОВИ АКТИВИ АД</v>
      </c>
      <c r="B1014" s="425" t="str">
        <f t="shared" si="58"/>
        <v>203622237</v>
      </c>
      <c r="C1014" s="429" t="str">
        <f t="shared" si="59"/>
        <v>31.03.2025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ФИНАНСОВИ АКТИВИ АД</v>
      </c>
      <c r="B1015" s="425" t="str">
        <f t="shared" si="58"/>
        <v>203622237</v>
      </c>
      <c r="C1015" s="429" t="str">
        <f t="shared" si="59"/>
        <v>31.03.2025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ФИНАНСОВИ АКТИВИ АД</v>
      </c>
      <c r="B1016" s="425" t="str">
        <f t="shared" si="58"/>
        <v>203622237</v>
      </c>
      <c r="C1016" s="429" t="str">
        <f t="shared" si="59"/>
        <v>31.03.2025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ФИНАНСОВИ АКТИВИ АД</v>
      </c>
      <c r="B1017" s="425" t="str">
        <f t="shared" si="58"/>
        <v>203622237</v>
      </c>
      <c r="C1017" s="429" t="str">
        <f t="shared" si="59"/>
        <v>31.03.2025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ФИНАНСОВИ АКТИВИ АД</v>
      </c>
      <c r="B1018" s="425" t="str">
        <f t="shared" si="58"/>
        <v>203622237</v>
      </c>
      <c r="C1018" s="429" t="str">
        <f t="shared" si="59"/>
        <v>31.03.2025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ФИНАНСОВИ АКТИВИ АД</v>
      </c>
      <c r="B1019" s="425" t="str">
        <f t="shared" si="58"/>
        <v>203622237</v>
      </c>
      <c r="C1019" s="429" t="str">
        <f t="shared" si="59"/>
        <v>31.03.2025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ФИНАНСОВИ АКТИВИ АД</v>
      </c>
      <c r="B1020" s="425" t="str">
        <f t="shared" si="58"/>
        <v>203622237</v>
      </c>
      <c r="C1020" s="429" t="str">
        <f t="shared" si="59"/>
        <v>31.03.2025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ФИНАНСОВИ АКТИВИ АД</v>
      </c>
      <c r="B1021" s="425" t="str">
        <f t="shared" si="58"/>
        <v>203622237</v>
      </c>
      <c r="C1021" s="429" t="str">
        <f t="shared" si="59"/>
        <v>31.03.2025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ФИНАНСОВИ АКТИВИ АД</v>
      </c>
      <c r="B1022" s="425" t="str">
        <f t="shared" si="58"/>
        <v>203622237</v>
      </c>
      <c r="C1022" s="429" t="str">
        <f t="shared" si="59"/>
        <v>31.03.2025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ФИНАНСОВИ АКТИВИ АД</v>
      </c>
      <c r="B1023" s="425" t="str">
        <f t="shared" si="58"/>
        <v>203622237</v>
      </c>
      <c r="C1023" s="429" t="str">
        <f t="shared" si="59"/>
        <v>31.03.2025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ФИНАНСОВИ АКТИВИ АД</v>
      </c>
      <c r="B1024" s="425" t="str">
        <f t="shared" si="58"/>
        <v>203622237</v>
      </c>
      <c r="C1024" s="429" t="str">
        <f t="shared" si="59"/>
        <v>31.03.2025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ФИНАНСОВИ АКТИВИ АД</v>
      </c>
      <c r="B1025" s="425" t="str">
        <f t="shared" si="58"/>
        <v>203622237</v>
      </c>
      <c r="C1025" s="429" t="str">
        <f t="shared" si="59"/>
        <v>31.03.2025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ФИНАНСОВИ АКТИВИ АД</v>
      </c>
      <c r="B1026" s="425" t="str">
        <f t="shared" si="58"/>
        <v>203622237</v>
      </c>
      <c r="C1026" s="429" t="str">
        <f t="shared" si="59"/>
        <v>31.03.2025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ФИНАНСОВИ АКТИВИ АД</v>
      </c>
      <c r="B1027" s="425" t="str">
        <f t="shared" si="58"/>
        <v>203622237</v>
      </c>
      <c r="C1027" s="429" t="str">
        <f t="shared" si="59"/>
        <v>31.03.2025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ФИНАНСОВИ АКТИВИ АД</v>
      </c>
      <c r="B1028" s="425" t="str">
        <f t="shared" si="58"/>
        <v>203622237</v>
      </c>
      <c r="C1028" s="429" t="str">
        <f t="shared" si="59"/>
        <v>31.03.2025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ФИНАНСОВИ АКТИВИ АД</v>
      </c>
      <c r="B1029" s="425" t="str">
        <f t="shared" si="58"/>
        <v>203622237</v>
      </c>
      <c r="C1029" s="429" t="str">
        <f t="shared" si="59"/>
        <v>31.03.2025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ФИНАНСОВИ АКТИВИ АД</v>
      </c>
      <c r="B1030" s="425" t="str">
        <f t="shared" si="58"/>
        <v>203622237</v>
      </c>
      <c r="C1030" s="429" t="str">
        <f t="shared" si="59"/>
        <v>31.03.2025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ФИНАНСОВИ АКТИВИ АД</v>
      </c>
      <c r="B1031" s="425" t="str">
        <f t="shared" si="58"/>
        <v>203622237</v>
      </c>
      <c r="C1031" s="429" t="str">
        <f t="shared" si="59"/>
        <v>31.03.2025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ФИНАНСОВИ АКТИВИ АД</v>
      </c>
      <c r="B1032" s="425" t="str">
        <f t="shared" si="58"/>
        <v>203622237</v>
      </c>
      <c r="C1032" s="429" t="str">
        <f t="shared" si="59"/>
        <v>31.03.2025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ФИНАНСОВИ АКТИВИ АД</v>
      </c>
      <c r="B1033" s="425" t="str">
        <f t="shared" si="58"/>
        <v>203622237</v>
      </c>
      <c r="C1033" s="429" t="str">
        <f t="shared" si="59"/>
        <v>31.03.2025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ФИНАНСОВИ АКТИВИ АД</v>
      </c>
      <c r="B1034" s="425" t="str">
        <f t="shared" si="58"/>
        <v>203622237</v>
      </c>
      <c r="C1034" s="429" t="str">
        <f t="shared" si="59"/>
        <v>31.03.2025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ФИНАНСОВИ АКТИВИ АД</v>
      </c>
      <c r="B1035" s="425" t="str">
        <f t="shared" si="58"/>
        <v>203622237</v>
      </c>
      <c r="C1035" s="429" t="str">
        <f t="shared" si="59"/>
        <v>31.03.2025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ФИНАНСОВИ АКТИВИ АД</v>
      </c>
      <c r="B1036" s="425" t="str">
        <f t="shared" si="58"/>
        <v>203622237</v>
      </c>
      <c r="C1036" s="429" t="str">
        <f t="shared" si="59"/>
        <v>31.03.2025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ФИНАНСОВИ АКТИВИ АД</v>
      </c>
      <c r="B1037" s="425" t="str">
        <f t="shared" si="58"/>
        <v>203622237</v>
      </c>
      <c r="C1037" s="429" t="str">
        <f t="shared" si="59"/>
        <v>31.03.2025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ФИНАНСОВИ АКТИВИ АД</v>
      </c>
      <c r="B1038" s="425" t="str">
        <f t="shared" si="58"/>
        <v>203622237</v>
      </c>
      <c r="C1038" s="429" t="str">
        <f t="shared" si="59"/>
        <v>31.03.2025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ФИНАНСОВИ АКТИВИ АД</v>
      </c>
      <c r="B1039" s="425" t="str">
        <f t="shared" si="58"/>
        <v>203622237</v>
      </c>
      <c r="C1039" s="429" t="str">
        <f t="shared" si="59"/>
        <v>31.03.2025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ФИНАНСОВИ АКТИВИ АД</v>
      </c>
      <c r="B1040" s="425" t="str">
        <f t="shared" ref="B1040:B1103" si="61">pdeBulstat</f>
        <v>203622237</v>
      </c>
      <c r="C1040" s="429" t="str">
        <f t="shared" ref="C1040:C1103" si="62">endDate</f>
        <v>31.03.2025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ФИНАНСОВИ АКТИВИ АД</v>
      </c>
      <c r="B1041" s="425" t="str">
        <f t="shared" si="61"/>
        <v>203622237</v>
      </c>
      <c r="C1041" s="429" t="str">
        <f t="shared" si="62"/>
        <v>31.03.2025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ФИНАНСОВИ АКТИВИ АД</v>
      </c>
      <c r="B1042" s="425" t="str">
        <f t="shared" si="61"/>
        <v>203622237</v>
      </c>
      <c r="C1042" s="429" t="str">
        <f t="shared" si="62"/>
        <v>31.03.2025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ФИНАНСОВИ АКТИВИ АД</v>
      </c>
      <c r="B1043" s="425" t="str">
        <f t="shared" si="61"/>
        <v>203622237</v>
      </c>
      <c r="C1043" s="429" t="str">
        <f t="shared" si="62"/>
        <v>31.03.2025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ФИНАНСОВИ АКТИВИ АД</v>
      </c>
      <c r="B1044" s="425" t="str">
        <f t="shared" si="61"/>
        <v>203622237</v>
      </c>
      <c r="C1044" s="429" t="str">
        <f t="shared" si="62"/>
        <v>31.03.2025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ФИНАНСОВИ АКТИВИ АД</v>
      </c>
      <c r="B1045" s="425" t="str">
        <f t="shared" si="61"/>
        <v>203622237</v>
      </c>
      <c r="C1045" s="429" t="str">
        <f t="shared" si="62"/>
        <v>31.03.2025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ФИНАНСОВИ АКТИВИ АД</v>
      </c>
      <c r="B1046" s="425" t="str">
        <f t="shared" si="61"/>
        <v>203622237</v>
      </c>
      <c r="C1046" s="429" t="str">
        <f t="shared" si="62"/>
        <v>31.03.2025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ФИНАНСОВИ АКТИВИ АД</v>
      </c>
      <c r="B1047" s="425" t="str">
        <f t="shared" si="61"/>
        <v>203622237</v>
      </c>
      <c r="C1047" s="429" t="str">
        <f t="shared" si="62"/>
        <v>31.03.2025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ФИНАНСОВИ АКТИВИ АД</v>
      </c>
      <c r="B1048" s="425" t="str">
        <f t="shared" si="61"/>
        <v>203622237</v>
      </c>
      <c r="C1048" s="429" t="str">
        <f t="shared" si="62"/>
        <v>31.03.2025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ФИНАНСОВИ АКТИВИ АД</v>
      </c>
      <c r="B1049" s="425" t="str">
        <f t="shared" si="61"/>
        <v>203622237</v>
      </c>
      <c r="C1049" s="429" t="str">
        <f t="shared" si="62"/>
        <v>31.03.2025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ФИНАНСОВИ АКТИВИ АД</v>
      </c>
      <c r="B1050" s="425" t="str">
        <f t="shared" si="61"/>
        <v>203622237</v>
      </c>
      <c r="C1050" s="429" t="str">
        <f t="shared" si="62"/>
        <v>31.03.2025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ФИНАНСОВИ АКТИВИ АД</v>
      </c>
      <c r="B1051" s="425" t="str">
        <f t="shared" si="61"/>
        <v>203622237</v>
      </c>
      <c r="C1051" s="429" t="str">
        <f t="shared" si="62"/>
        <v>31.03.2025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ФИНАНСОВИ АКТИВИ АД</v>
      </c>
      <c r="B1052" s="425" t="str">
        <f t="shared" si="61"/>
        <v>203622237</v>
      </c>
      <c r="C1052" s="429" t="str">
        <f t="shared" si="62"/>
        <v>31.03.2025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ФИНАНСОВИ АКТИВИ АД</v>
      </c>
      <c r="B1053" s="425" t="str">
        <f t="shared" si="61"/>
        <v>203622237</v>
      </c>
      <c r="C1053" s="429" t="str">
        <f t="shared" si="62"/>
        <v>31.03.2025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ФИНАНСОВИ АКТИВИ АД</v>
      </c>
      <c r="B1054" s="425" t="str">
        <f t="shared" si="61"/>
        <v>203622237</v>
      </c>
      <c r="C1054" s="429" t="str">
        <f t="shared" si="62"/>
        <v>31.03.2025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ФИНАНСОВИ АКТИВИ АД</v>
      </c>
      <c r="B1055" s="425" t="str">
        <f t="shared" si="61"/>
        <v>203622237</v>
      </c>
      <c r="C1055" s="429" t="str">
        <f t="shared" si="62"/>
        <v>31.03.2025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ФИНАНСОВИ АКТИВИ АД</v>
      </c>
      <c r="B1056" s="425" t="str">
        <f t="shared" si="61"/>
        <v>203622237</v>
      </c>
      <c r="C1056" s="429" t="str">
        <f t="shared" si="62"/>
        <v>31.03.2025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ФИНАНСОВИ АКТИВИ АД</v>
      </c>
      <c r="B1057" s="425" t="str">
        <f t="shared" si="61"/>
        <v>203622237</v>
      </c>
      <c r="C1057" s="429" t="str">
        <f t="shared" si="62"/>
        <v>31.03.2025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ФИНАНСОВИ АКТИВИ АД</v>
      </c>
      <c r="B1058" s="425" t="str">
        <f t="shared" si="61"/>
        <v>203622237</v>
      </c>
      <c r="C1058" s="429" t="str">
        <f t="shared" si="62"/>
        <v>31.03.2025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ФИНАНСОВИ АКТИВИ АД</v>
      </c>
      <c r="B1059" s="425" t="str">
        <f t="shared" si="61"/>
        <v>203622237</v>
      </c>
      <c r="C1059" s="429" t="str">
        <f t="shared" si="62"/>
        <v>31.03.2025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ФИНАНСОВИ АКТИВИ АД</v>
      </c>
      <c r="B1060" s="425" t="str">
        <f t="shared" si="61"/>
        <v>203622237</v>
      </c>
      <c r="C1060" s="429" t="str">
        <f t="shared" si="62"/>
        <v>31.03.2025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ФИНАНСОВИ АКТИВИ АД</v>
      </c>
      <c r="B1061" s="425" t="str">
        <f t="shared" si="61"/>
        <v>203622237</v>
      </c>
      <c r="C1061" s="429" t="str">
        <f t="shared" si="62"/>
        <v>31.03.2025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ФИНАНСОВИ АКТИВИ АД</v>
      </c>
      <c r="B1062" s="425" t="str">
        <f t="shared" si="61"/>
        <v>203622237</v>
      </c>
      <c r="C1062" s="429" t="str">
        <f t="shared" si="62"/>
        <v>31.03.2025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ФИНАНСОВИ АКТИВИ АД</v>
      </c>
      <c r="B1063" s="425" t="str">
        <f t="shared" si="61"/>
        <v>203622237</v>
      </c>
      <c r="C1063" s="429" t="str">
        <f t="shared" si="62"/>
        <v>31.03.2025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ФИНАНСОВИ АКТИВИ АД</v>
      </c>
      <c r="B1064" s="425" t="str">
        <f t="shared" si="61"/>
        <v>203622237</v>
      </c>
      <c r="C1064" s="429" t="str">
        <f t="shared" si="62"/>
        <v>31.03.2025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ФИНАНСОВИ АКТИВИ АД</v>
      </c>
      <c r="B1065" s="425" t="str">
        <f t="shared" si="61"/>
        <v>203622237</v>
      </c>
      <c r="C1065" s="429" t="str">
        <f t="shared" si="62"/>
        <v>31.03.2025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ФИНАНСОВИ АКТИВИ АД</v>
      </c>
      <c r="B1066" s="425" t="str">
        <f t="shared" si="61"/>
        <v>203622237</v>
      </c>
      <c r="C1066" s="429" t="str">
        <f t="shared" si="62"/>
        <v>31.03.2025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ФИНАНСОВИ АКТИВИ АД</v>
      </c>
      <c r="B1067" s="425" t="str">
        <f t="shared" si="61"/>
        <v>203622237</v>
      </c>
      <c r="C1067" s="429" t="str">
        <f t="shared" si="62"/>
        <v>31.03.2025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ФИНАНСОВИ АКТИВИ АД</v>
      </c>
      <c r="B1068" s="425" t="str">
        <f t="shared" si="61"/>
        <v>203622237</v>
      </c>
      <c r="C1068" s="429" t="str">
        <f t="shared" si="62"/>
        <v>31.03.2025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ФИНАНСОВИ АКТИВИ АД</v>
      </c>
      <c r="B1069" s="425" t="str">
        <f t="shared" si="61"/>
        <v>203622237</v>
      </c>
      <c r="C1069" s="429" t="str">
        <f t="shared" si="62"/>
        <v>31.03.2025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ФИНАНСОВИ АКТИВИ АД</v>
      </c>
      <c r="B1070" s="425" t="str">
        <f t="shared" si="61"/>
        <v>203622237</v>
      </c>
      <c r="C1070" s="429" t="str">
        <f t="shared" si="62"/>
        <v>31.03.2025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ФИНАНСОВИ АКТИВИ АД</v>
      </c>
      <c r="B1071" s="425" t="str">
        <f t="shared" si="61"/>
        <v>203622237</v>
      </c>
      <c r="C1071" s="429" t="str">
        <f t="shared" si="62"/>
        <v>31.03.2025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ФИНАНСОВИ АКТИВИ АД</v>
      </c>
      <c r="B1072" s="425" t="str">
        <f t="shared" si="61"/>
        <v>203622237</v>
      </c>
      <c r="C1072" s="429" t="str">
        <f t="shared" si="62"/>
        <v>31.03.2025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ФИНАНСОВИ АКТИВИ АД</v>
      </c>
      <c r="B1073" s="425" t="str">
        <f t="shared" si="61"/>
        <v>203622237</v>
      </c>
      <c r="C1073" s="429" t="str">
        <f t="shared" si="62"/>
        <v>31.03.2025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ФИНАНСОВИ АКТИВИ АД</v>
      </c>
      <c r="B1074" s="425" t="str">
        <f t="shared" si="61"/>
        <v>203622237</v>
      </c>
      <c r="C1074" s="429" t="str">
        <f t="shared" si="62"/>
        <v>31.03.2025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ФИНАНСОВИ АКТИВИ АД</v>
      </c>
      <c r="B1075" s="425" t="str">
        <f t="shared" si="61"/>
        <v>203622237</v>
      </c>
      <c r="C1075" s="429" t="str">
        <f t="shared" si="62"/>
        <v>31.03.2025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ФИНАНСОВИ АКТИВИ АД</v>
      </c>
      <c r="B1076" s="425" t="str">
        <f t="shared" si="61"/>
        <v>203622237</v>
      </c>
      <c r="C1076" s="429" t="str">
        <f t="shared" si="62"/>
        <v>31.03.2025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ФИНАНСОВИ АКТИВИ АД</v>
      </c>
      <c r="B1077" s="425" t="str">
        <f t="shared" si="61"/>
        <v>203622237</v>
      </c>
      <c r="C1077" s="429" t="str">
        <f t="shared" si="62"/>
        <v>31.03.2025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ФИНАНСОВИ АКТИВИ АД</v>
      </c>
      <c r="B1078" s="425" t="str">
        <f t="shared" si="61"/>
        <v>203622237</v>
      </c>
      <c r="C1078" s="429" t="str">
        <f t="shared" si="62"/>
        <v>31.03.2025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ФИНАНСОВИ АКТИВИ АД</v>
      </c>
      <c r="B1079" s="425" t="str">
        <f t="shared" si="61"/>
        <v>203622237</v>
      </c>
      <c r="C1079" s="429" t="str">
        <f t="shared" si="62"/>
        <v>31.03.2025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ФИНАНСОВИ АКТИВИ АД</v>
      </c>
      <c r="B1080" s="425" t="str">
        <f t="shared" si="61"/>
        <v>203622237</v>
      </c>
      <c r="C1080" s="429" t="str">
        <f t="shared" si="62"/>
        <v>31.03.2025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ФИНАНСОВИ АКТИВИ АД</v>
      </c>
      <c r="B1081" s="425" t="str">
        <f t="shared" si="61"/>
        <v>203622237</v>
      </c>
      <c r="C1081" s="429" t="str">
        <f t="shared" si="62"/>
        <v>31.03.2025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ФИНАНСОВИ АКТИВИ АД</v>
      </c>
      <c r="B1082" s="425" t="str">
        <f t="shared" si="61"/>
        <v>203622237</v>
      </c>
      <c r="C1082" s="429" t="str">
        <f t="shared" si="62"/>
        <v>31.03.2025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ФИНАНСОВИ АКТИВИ АД</v>
      </c>
      <c r="B1083" s="425" t="str">
        <f t="shared" si="61"/>
        <v>203622237</v>
      </c>
      <c r="C1083" s="429" t="str">
        <f t="shared" si="62"/>
        <v>31.03.2025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ФИНАНСОВИ АКТИВИ АД</v>
      </c>
      <c r="B1084" s="425" t="str">
        <f t="shared" si="61"/>
        <v>203622237</v>
      </c>
      <c r="C1084" s="429" t="str">
        <f t="shared" si="62"/>
        <v>31.03.2025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ФИНАНСОВИ АКТИВИ АД</v>
      </c>
      <c r="B1085" s="425" t="str">
        <f t="shared" si="61"/>
        <v>203622237</v>
      </c>
      <c r="C1085" s="429" t="str">
        <f t="shared" si="62"/>
        <v>31.03.2025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ФИНАНСОВИ АКТИВИ АД</v>
      </c>
      <c r="B1086" s="425" t="str">
        <f t="shared" si="61"/>
        <v>203622237</v>
      </c>
      <c r="C1086" s="429" t="str">
        <f t="shared" si="62"/>
        <v>31.03.2025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ФИНАНСОВИ АКТИВИ АД</v>
      </c>
      <c r="B1087" s="425" t="str">
        <f t="shared" si="61"/>
        <v>203622237</v>
      </c>
      <c r="C1087" s="429" t="str">
        <f t="shared" si="62"/>
        <v>31.03.2025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ФИНАНСОВИ АКТИВИ АД</v>
      </c>
      <c r="B1088" s="425" t="str">
        <f t="shared" si="61"/>
        <v>203622237</v>
      </c>
      <c r="C1088" s="429" t="str">
        <f t="shared" si="62"/>
        <v>31.03.2025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ФИНАНСОВИ АКТИВИ АД</v>
      </c>
      <c r="B1089" s="425" t="str">
        <f t="shared" si="61"/>
        <v>203622237</v>
      </c>
      <c r="C1089" s="429" t="str">
        <f t="shared" si="62"/>
        <v>31.03.2025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ФИНАНСОВИ АКТИВИ АД</v>
      </c>
      <c r="B1090" s="425" t="str">
        <f t="shared" si="61"/>
        <v>203622237</v>
      </c>
      <c r="C1090" s="429" t="str">
        <f t="shared" si="62"/>
        <v>31.03.2025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ФИНАНСОВИ АКТИВИ АД</v>
      </c>
      <c r="B1091" s="425" t="str">
        <f t="shared" si="61"/>
        <v>203622237</v>
      </c>
      <c r="C1091" s="429" t="str">
        <f t="shared" si="62"/>
        <v>31.03.2025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ФИНАНСОВИ АКТИВИ АД</v>
      </c>
      <c r="B1092" s="425" t="str">
        <f t="shared" si="61"/>
        <v>203622237</v>
      </c>
      <c r="C1092" s="429" t="str">
        <f t="shared" si="62"/>
        <v>31.03.2025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ФИНАНСОВИ АКТИВИ АД</v>
      </c>
      <c r="B1093" s="425" t="str">
        <f t="shared" si="61"/>
        <v>203622237</v>
      </c>
      <c r="C1093" s="429" t="str">
        <f t="shared" si="62"/>
        <v>31.03.2025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ФИНАНСОВИ АКТИВИ АД</v>
      </c>
      <c r="B1094" s="425" t="str">
        <f t="shared" si="61"/>
        <v>203622237</v>
      </c>
      <c r="C1094" s="429" t="str">
        <f t="shared" si="62"/>
        <v>31.03.2025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ФИНАНСОВИ АКТИВИ АД</v>
      </c>
      <c r="B1095" s="425" t="str">
        <f t="shared" si="61"/>
        <v>203622237</v>
      </c>
      <c r="C1095" s="429" t="str">
        <f t="shared" si="62"/>
        <v>31.03.2025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ФИНАНСОВИ АКТИВИ АД</v>
      </c>
      <c r="B1096" s="425" t="str">
        <f t="shared" si="61"/>
        <v>203622237</v>
      </c>
      <c r="C1096" s="429" t="str">
        <f t="shared" si="62"/>
        <v>31.03.2025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ФИНАНСОВИ АКТИВИ АД</v>
      </c>
      <c r="B1097" s="425" t="str">
        <f t="shared" si="61"/>
        <v>203622237</v>
      </c>
      <c r="C1097" s="429" t="str">
        <f t="shared" si="62"/>
        <v>31.03.2025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ФИНАНСОВИ АКТИВИ АД</v>
      </c>
      <c r="B1098" s="425" t="str">
        <f t="shared" si="61"/>
        <v>203622237</v>
      </c>
      <c r="C1098" s="429" t="str">
        <f t="shared" si="62"/>
        <v>31.03.2025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ФИНАНСОВИ АКТИВИ АД</v>
      </c>
      <c r="B1099" s="425" t="str">
        <f t="shared" si="61"/>
        <v>203622237</v>
      </c>
      <c r="C1099" s="429" t="str">
        <f t="shared" si="62"/>
        <v>31.03.2025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ФИНАНСОВИ АКТИВИ АД</v>
      </c>
      <c r="B1100" s="425" t="str">
        <f t="shared" si="61"/>
        <v>203622237</v>
      </c>
      <c r="C1100" s="429" t="str">
        <f t="shared" si="62"/>
        <v>31.03.2025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ФИНАНСОВИ АКТИВИ АД</v>
      </c>
      <c r="B1101" s="425" t="str">
        <f t="shared" si="61"/>
        <v>203622237</v>
      </c>
      <c r="C1101" s="429" t="str">
        <f t="shared" si="62"/>
        <v>31.03.2025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ФИНАНСОВИ АКТИВИ АД</v>
      </c>
      <c r="B1102" s="425" t="str">
        <f t="shared" si="61"/>
        <v>203622237</v>
      </c>
      <c r="C1102" s="429" t="str">
        <f t="shared" si="62"/>
        <v>31.03.2025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ФИНАНСОВИ АКТИВИ АД</v>
      </c>
      <c r="B1103" s="425" t="str">
        <f t="shared" si="61"/>
        <v>203622237</v>
      </c>
      <c r="C1103" s="429" t="str">
        <f t="shared" si="62"/>
        <v>31.03.2025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ФИНАНСОВИ АКТИВИ АД</v>
      </c>
      <c r="B1104" s="425" t="str">
        <f t="shared" ref="B1104:B1167" si="64">pdeBulstat</f>
        <v>203622237</v>
      </c>
      <c r="C1104" s="429" t="str">
        <f t="shared" ref="C1104:C1167" si="65">endDate</f>
        <v>31.03.2025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ФИНАНСОВИ АКТИВИ АД</v>
      </c>
      <c r="B1105" s="425" t="str">
        <f t="shared" si="64"/>
        <v>203622237</v>
      </c>
      <c r="C1105" s="429" t="str">
        <f t="shared" si="65"/>
        <v>31.03.2025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ФИНАНСОВИ АКТИВИ АД</v>
      </c>
      <c r="B1106" s="425" t="str">
        <f t="shared" si="64"/>
        <v>203622237</v>
      </c>
      <c r="C1106" s="429" t="str">
        <f t="shared" si="65"/>
        <v>31.03.2025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ФИНАНСОВИ АКТИВИ АД</v>
      </c>
      <c r="B1107" s="425" t="str">
        <f t="shared" si="64"/>
        <v>203622237</v>
      </c>
      <c r="C1107" s="429" t="str">
        <f t="shared" si="65"/>
        <v>31.03.2025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ФИНАНСОВИ АКТИВИ АД</v>
      </c>
      <c r="B1108" s="425" t="str">
        <f t="shared" si="64"/>
        <v>203622237</v>
      </c>
      <c r="C1108" s="429" t="str">
        <f t="shared" si="65"/>
        <v>31.03.2025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ФИНАНСОВИ АКТИВИ АД</v>
      </c>
      <c r="B1109" s="425" t="str">
        <f t="shared" si="64"/>
        <v>203622237</v>
      </c>
      <c r="C1109" s="429" t="str">
        <f t="shared" si="65"/>
        <v>31.03.2025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ФИНАНСОВИ АКТИВИ АД</v>
      </c>
      <c r="B1110" s="425" t="str">
        <f t="shared" si="64"/>
        <v>203622237</v>
      </c>
      <c r="C1110" s="429" t="str">
        <f t="shared" si="65"/>
        <v>31.03.2025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ФИНАНСОВИ АКТИВИ АД</v>
      </c>
      <c r="B1111" s="425" t="str">
        <f t="shared" si="64"/>
        <v>203622237</v>
      </c>
      <c r="C1111" s="429" t="str">
        <f t="shared" si="65"/>
        <v>31.03.2025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ФИНАНСОВИ АКТИВИ АД</v>
      </c>
      <c r="B1112" s="425" t="str">
        <f t="shared" si="64"/>
        <v>203622237</v>
      </c>
      <c r="C1112" s="429" t="str">
        <f t="shared" si="65"/>
        <v>31.03.2025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ФИНАНСОВИ АКТИВИ АД</v>
      </c>
      <c r="B1113" s="425" t="str">
        <f t="shared" si="64"/>
        <v>203622237</v>
      </c>
      <c r="C1113" s="429" t="str">
        <f t="shared" si="65"/>
        <v>31.03.2025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ФИНАНСОВИ АКТИВИ АД</v>
      </c>
      <c r="B1114" s="425" t="str">
        <f t="shared" si="64"/>
        <v>203622237</v>
      </c>
      <c r="C1114" s="429" t="str">
        <f t="shared" si="65"/>
        <v>31.03.2025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ФИНАНСОВИ АКТИВИ АД</v>
      </c>
      <c r="B1115" s="425" t="str">
        <f t="shared" si="64"/>
        <v>203622237</v>
      </c>
      <c r="C1115" s="429" t="str">
        <f t="shared" si="65"/>
        <v>31.03.2025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ФИНАНСОВИ АКТИВИ АД</v>
      </c>
      <c r="B1116" s="425" t="str">
        <f t="shared" si="64"/>
        <v>203622237</v>
      </c>
      <c r="C1116" s="429" t="str">
        <f t="shared" si="65"/>
        <v>31.03.2025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ФИНАНСОВИ АКТИВИ АД</v>
      </c>
      <c r="B1117" s="425" t="str">
        <f t="shared" si="64"/>
        <v>203622237</v>
      </c>
      <c r="C1117" s="429" t="str">
        <f t="shared" si="65"/>
        <v>31.03.2025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ФИНАНСОВИ АКТИВИ АД</v>
      </c>
      <c r="B1118" s="425" t="str">
        <f t="shared" si="64"/>
        <v>203622237</v>
      </c>
      <c r="C1118" s="429" t="str">
        <f t="shared" si="65"/>
        <v>31.03.2025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ФИНАНСОВИ АКТИВИ АД</v>
      </c>
      <c r="B1119" s="425" t="str">
        <f t="shared" si="64"/>
        <v>203622237</v>
      </c>
      <c r="C1119" s="429" t="str">
        <f t="shared" si="65"/>
        <v>31.03.2025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ФИНАНСОВИ АКТИВИ АД</v>
      </c>
      <c r="B1120" s="425" t="str">
        <f t="shared" si="64"/>
        <v>203622237</v>
      </c>
      <c r="C1120" s="429" t="str">
        <f t="shared" si="65"/>
        <v>31.03.2025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ФИНАНСОВИ АКТИВИ АД</v>
      </c>
      <c r="B1121" s="425" t="str">
        <f t="shared" si="64"/>
        <v>203622237</v>
      </c>
      <c r="C1121" s="429" t="str">
        <f t="shared" si="65"/>
        <v>31.03.2025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ФИНАНСОВИ АКТИВИ АД</v>
      </c>
      <c r="B1122" s="425" t="str">
        <f t="shared" si="64"/>
        <v>203622237</v>
      </c>
      <c r="C1122" s="429" t="str">
        <f t="shared" si="65"/>
        <v>31.03.2025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ФИНАНСОВИ АКТИВИ АД</v>
      </c>
      <c r="B1123" s="425" t="str">
        <f t="shared" si="64"/>
        <v>203622237</v>
      </c>
      <c r="C1123" s="429" t="str">
        <f t="shared" si="65"/>
        <v>31.03.2025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ФИНАНСОВИ АКТИВИ АД</v>
      </c>
      <c r="B1124" s="425" t="str">
        <f t="shared" si="64"/>
        <v>203622237</v>
      </c>
      <c r="C1124" s="429" t="str">
        <f t="shared" si="65"/>
        <v>31.03.2025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ФИНАНСОВИ АКТИВИ АД</v>
      </c>
      <c r="B1125" s="425" t="str">
        <f t="shared" si="64"/>
        <v>203622237</v>
      </c>
      <c r="C1125" s="429" t="str">
        <f t="shared" si="65"/>
        <v>31.03.2025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ФИНАНСОВИ АКТИВИ АД</v>
      </c>
      <c r="B1126" s="425" t="str">
        <f t="shared" si="64"/>
        <v>203622237</v>
      </c>
      <c r="C1126" s="429" t="str">
        <f t="shared" si="65"/>
        <v>31.03.2025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ФИНАНСОВИ АКТИВИ АД</v>
      </c>
      <c r="B1127" s="425" t="str">
        <f t="shared" si="64"/>
        <v>203622237</v>
      </c>
      <c r="C1127" s="429" t="str">
        <f t="shared" si="65"/>
        <v>31.03.2025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ФИНАНСОВИ АКТИВИ АД</v>
      </c>
      <c r="B1128" s="425" t="str">
        <f t="shared" si="64"/>
        <v>203622237</v>
      </c>
      <c r="C1128" s="429" t="str">
        <f t="shared" si="65"/>
        <v>31.03.2025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ФИНАНСОВИ АКТИВИ АД</v>
      </c>
      <c r="B1129" s="425" t="str">
        <f t="shared" si="64"/>
        <v>203622237</v>
      </c>
      <c r="C1129" s="429" t="str">
        <f t="shared" si="65"/>
        <v>31.03.2025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ФИНАНСОВИ АКТИВИ АД</v>
      </c>
      <c r="B1130" s="425" t="str">
        <f t="shared" si="64"/>
        <v>203622237</v>
      </c>
      <c r="C1130" s="429" t="str">
        <f t="shared" si="65"/>
        <v>31.03.2025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ФИНАНСОВИ АКТИВИ АД</v>
      </c>
      <c r="B1131" s="425" t="str">
        <f t="shared" si="64"/>
        <v>203622237</v>
      </c>
      <c r="C1131" s="429" t="str">
        <f t="shared" si="65"/>
        <v>31.03.2025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ФИНАНСОВИ АКТИВИ АД</v>
      </c>
      <c r="B1132" s="425" t="str">
        <f t="shared" si="64"/>
        <v>203622237</v>
      </c>
      <c r="C1132" s="429" t="str">
        <f t="shared" si="65"/>
        <v>31.03.2025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ФИНАНСОВИ АКТИВИ АД</v>
      </c>
      <c r="B1133" s="425" t="str">
        <f t="shared" si="64"/>
        <v>203622237</v>
      </c>
      <c r="C1133" s="429" t="str">
        <f t="shared" si="65"/>
        <v>31.03.2025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ФИНАНСОВИ АКТИВИ АД</v>
      </c>
      <c r="B1134" s="425" t="str">
        <f t="shared" si="64"/>
        <v>203622237</v>
      </c>
      <c r="C1134" s="429" t="str">
        <f t="shared" si="65"/>
        <v>31.03.2025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ФИНАНСОВИ АКТИВИ АД</v>
      </c>
      <c r="B1135" s="425" t="str">
        <f t="shared" si="64"/>
        <v>203622237</v>
      </c>
      <c r="C1135" s="429" t="str">
        <f t="shared" si="65"/>
        <v>31.03.2025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ФИНАНСОВИ АКТИВИ АД</v>
      </c>
      <c r="B1136" s="425" t="str">
        <f t="shared" si="64"/>
        <v>203622237</v>
      </c>
      <c r="C1136" s="429" t="str">
        <f t="shared" si="65"/>
        <v>31.03.2025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ФИНАНСОВИ АКТИВИ АД</v>
      </c>
      <c r="B1137" s="425" t="str">
        <f t="shared" si="64"/>
        <v>203622237</v>
      </c>
      <c r="C1137" s="429" t="str">
        <f t="shared" si="65"/>
        <v>31.03.2025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ФИНАНСОВИ АКТИВИ АД</v>
      </c>
      <c r="B1138" s="425" t="str">
        <f t="shared" si="64"/>
        <v>203622237</v>
      </c>
      <c r="C1138" s="429" t="str">
        <f t="shared" si="65"/>
        <v>31.03.2025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ФИНАНСОВИ АКТИВИ АД</v>
      </c>
      <c r="B1139" s="425" t="str">
        <f t="shared" si="64"/>
        <v>203622237</v>
      </c>
      <c r="C1139" s="429" t="str">
        <f t="shared" si="65"/>
        <v>31.03.2025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ФИНАНСОВИ АКТИВИ АД</v>
      </c>
      <c r="B1140" s="425" t="str">
        <f t="shared" si="64"/>
        <v>203622237</v>
      </c>
      <c r="C1140" s="429" t="str">
        <f t="shared" si="65"/>
        <v>31.03.2025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ФИНАНСОВИ АКТИВИ АД</v>
      </c>
      <c r="B1141" s="425" t="str">
        <f t="shared" si="64"/>
        <v>203622237</v>
      </c>
      <c r="C1141" s="429" t="str">
        <f t="shared" si="65"/>
        <v>31.03.2025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ФИНАНСОВИ АКТИВИ АД</v>
      </c>
      <c r="B1142" s="425" t="str">
        <f t="shared" si="64"/>
        <v>203622237</v>
      </c>
      <c r="C1142" s="429" t="str">
        <f t="shared" si="65"/>
        <v>31.03.2025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ФИНАНСОВИ АКТИВИ АД</v>
      </c>
      <c r="B1143" s="425" t="str">
        <f t="shared" si="64"/>
        <v>203622237</v>
      </c>
      <c r="C1143" s="429" t="str">
        <f t="shared" si="65"/>
        <v>31.03.2025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ФИНАНСОВИ АКТИВИ АД</v>
      </c>
      <c r="B1144" s="425" t="str">
        <f t="shared" si="64"/>
        <v>203622237</v>
      </c>
      <c r="C1144" s="429" t="str">
        <f t="shared" si="65"/>
        <v>31.03.2025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ФИНАНСОВИ АКТИВИ АД</v>
      </c>
      <c r="B1145" s="425" t="str">
        <f t="shared" si="64"/>
        <v>203622237</v>
      </c>
      <c r="C1145" s="429" t="str">
        <f t="shared" si="65"/>
        <v>31.03.2025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ФИНАНСОВИ АКТИВИ АД</v>
      </c>
      <c r="B1146" s="425" t="str">
        <f t="shared" si="64"/>
        <v>203622237</v>
      </c>
      <c r="C1146" s="429" t="str">
        <f t="shared" si="65"/>
        <v>31.03.2025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ФИНАНСОВИ АКТИВИ АД</v>
      </c>
      <c r="B1147" s="425" t="str">
        <f t="shared" si="64"/>
        <v>203622237</v>
      </c>
      <c r="C1147" s="429" t="str">
        <f t="shared" si="65"/>
        <v>31.03.2025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ФИНАНСОВИ АКТИВИ АД</v>
      </c>
      <c r="B1148" s="425" t="str">
        <f t="shared" si="64"/>
        <v>203622237</v>
      </c>
      <c r="C1148" s="429" t="str">
        <f t="shared" si="65"/>
        <v>31.03.2025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ФИНАНСОВИ АКТИВИ АД</v>
      </c>
      <c r="B1149" s="425" t="str">
        <f t="shared" si="64"/>
        <v>203622237</v>
      </c>
      <c r="C1149" s="429" t="str">
        <f t="shared" si="65"/>
        <v>31.03.2025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ФИНАНСОВИ АКТИВИ АД</v>
      </c>
      <c r="B1150" s="425" t="str">
        <f t="shared" si="64"/>
        <v>203622237</v>
      </c>
      <c r="C1150" s="429" t="str">
        <f t="shared" si="65"/>
        <v>31.03.2025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ФИНАНСОВИ АКТИВИ АД</v>
      </c>
      <c r="B1151" s="425" t="str">
        <f t="shared" si="64"/>
        <v>203622237</v>
      </c>
      <c r="C1151" s="429" t="str">
        <f t="shared" si="65"/>
        <v>31.03.2025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ФИНАНСОВИ АКТИВИ АД</v>
      </c>
      <c r="B1152" s="425" t="str">
        <f t="shared" si="64"/>
        <v>203622237</v>
      </c>
      <c r="C1152" s="429" t="str">
        <f t="shared" si="65"/>
        <v>31.03.2025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ФИНАНСОВИ АКТИВИ АД</v>
      </c>
      <c r="B1153" s="425" t="str">
        <f t="shared" si="64"/>
        <v>203622237</v>
      </c>
      <c r="C1153" s="429" t="str">
        <f t="shared" si="65"/>
        <v>31.03.2025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ФИНАНСОВИ АКТИВИ АД</v>
      </c>
      <c r="B1154" s="425" t="str">
        <f t="shared" si="64"/>
        <v>203622237</v>
      </c>
      <c r="C1154" s="429" t="str">
        <f t="shared" si="65"/>
        <v>31.03.2025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ФИНАНСОВИ АКТИВИ АД</v>
      </c>
      <c r="B1155" s="425" t="str">
        <f t="shared" si="64"/>
        <v>203622237</v>
      </c>
      <c r="C1155" s="429" t="str">
        <f t="shared" si="65"/>
        <v>31.03.2025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ФИНАНСОВИ АКТИВИ АД</v>
      </c>
      <c r="B1156" s="425" t="str">
        <f t="shared" si="64"/>
        <v>203622237</v>
      </c>
      <c r="C1156" s="429" t="str">
        <f t="shared" si="65"/>
        <v>31.03.2025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ФИНАНСОВИ АКТИВИ АД</v>
      </c>
      <c r="B1157" s="425" t="str">
        <f t="shared" si="64"/>
        <v>203622237</v>
      </c>
      <c r="C1157" s="429" t="str">
        <f t="shared" si="65"/>
        <v>31.03.2025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ФИНАНСОВИ АКТИВИ АД</v>
      </c>
      <c r="B1158" s="425" t="str">
        <f t="shared" si="64"/>
        <v>203622237</v>
      </c>
      <c r="C1158" s="429" t="str">
        <f t="shared" si="65"/>
        <v>31.03.2025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ФИНАНСОВИ АКТИВИ АД</v>
      </c>
      <c r="B1159" s="425" t="str">
        <f t="shared" si="64"/>
        <v>203622237</v>
      </c>
      <c r="C1159" s="429" t="str">
        <f t="shared" si="65"/>
        <v>31.03.2025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ФИНАНСОВИ АКТИВИ АД</v>
      </c>
      <c r="B1160" s="425" t="str">
        <f t="shared" si="64"/>
        <v>203622237</v>
      </c>
      <c r="C1160" s="429" t="str">
        <f t="shared" si="65"/>
        <v>31.03.2025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ФИНАНСОВИ АКТИВИ АД</v>
      </c>
      <c r="B1161" s="425" t="str">
        <f t="shared" si="64"/>
        <v>203622237</v>
      </c>
      <c r="C1161" s="429" t="str">
        <f t="shared" si="65"/>
        <v>31.03.2025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ФИНАНСОВИ АКТИВИ АД</v>
      </c>
      <c r="B1162" s="425" t="str">
        <f t="shared" si="64"/>
        <v>203622237</v>
      </c>
      <c r="C1162" s="429" t="str">
        <f t="shared" si="65"/>
        <v>31.03.2025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ФИНАНСОВИ АКТИВИ АД</v>
      </c>
      <c r="B1163" s="425" t="str">
        <f t="shared" si="64"/>
        <v>203622237</v>
      </c>
      <c r="C1163" s="429" t="str">
        <f t="shared" si="65"/>
        <v>31.03.2025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ФИНАНСОВИ АКТИВИ АД</v>
      </c>
      <c r="B1164" s="425" t="str">
        <f t="shared" si="64"/>
        <v>203622237</v>
      </c>
      <c r="C1164" s="429" t="str">
        <f t="shared" si="65"/>
        <v>31.03.2025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ФИНАНСОВИ АКТИВИ АД</v>
      </c>
      <c r="B1165" s="425" t="str">
        <f t="shared" si="64"/>
        <v>203622237</v>
      </c>
      <c r="C1165" s="429" t="str">
        <f t="shared" si="65"/>
        <v>31.03.2025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ФИНАНСОВИ АКТИВИ АД</v>
      </c>
      <c r="B1166" s="425" t="str">
        <f t="shared" si="64"/>
        <v>203622237</v>
      </c>
      <c r="C1166" s="429" t="str">
        <f t="shared" si="65"/>
        <v>31.03.2025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ФИНАНСОВИ АКТИВИ АД</v>
      </c>
      <c r="B1167" s="425" t="str">
        <f t="shared" si="64"/>
        <v>203622237</v>
      </c>
      <c r="C1167" s="429" t="str">
        <f t="shared" si="65"/>
        <v>31.03.2025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ФИНАНСОВИ АКТИВИ АД</v>
      </c>
      <c r="B1168" s="425" t="str">
        <f t="shared" ref="B1168:B1195" si="67">pdeBulstat</f>
        <v>203622237</v>
      </c>
      <c r="C1168" s="429" t="str">
        <f t="shared" ref="C1168:C1195" si="68">endDate</f>
        <v>31.03.2025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ФИНАНСОВИ АКТИВИ АД</v>
      </c>
      <c r="B1169" s="425" t="str">
        <f t="shared" si="67"/>
        <v>203622237</v>
      </c>
      <c r="C1169" s="429" t="str">
        <f t="shared" si="68"/>
        <v>31.03.2025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ФИНАНСОВИ АКТИВИ АД</v>
      </c>
      <c r="B1170" s="425" t="str">
        <f t="shared" si="67"/>
        <v>203622237</v>
      </c>
      <c r="C1170" s="429" t="str">
        <f t="shared" si="68"/>
        <v>31.03.2025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ФИНАНСОВИ АКТИВИ АД</v>
      </c>
      <c r="B1171" s="425" t="str">
        <f t="shared" si="67"/>
        <v>203622237</v>
      </c>
      <c r="C1171" s="429" t="str">
        <f t="shared" si="68"/>
        <v>31.03.2025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ФИНАНСОВИ АКТИВИ АД</v>
      </c>
      <c r="B1172" s="425" t="str">
        <f t="shared" si="67"/>
        <v>203622237</v>
      </c>
      <c r="C1172" s="429" t="str">
        <f t="shared" si="68"/>
        <v>31.03.2025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ФИНАНСОВИ АКТИВИ АД</v>
      </c>
      <c r="B1173" s="425" t="str">
        <f t="shared" si="67"/>
        <v>203622237</v>
      </c>
      <c r="C1173" s="429" t="str">
        <f t="shared" si="68"/>
        <v>31.03.2025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ФИНАНСОВИ АКТИВИ АД</v>
      </c>
      <c r="B1174" s="425" t="str">
        <f t="shared" si="67"/>
        <v>203622237</v>
      </c>
      <c r="C1174" s="429" t="str">
        <f t="shared" si="68"/>
        <v>31.03.2025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ФИНАНСОВИ АКТИВИ АД</v>
      </c>
      <c r="B1175" s="425" t="str">
        <f t="shared" si="67"/>
        <v>203622237</v>
      </c>
      <c r="C1175" s="429" t="str">
        <f t="shared" si="68"/>
        <v>31.03.2025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ФИНАНСОВИ АКТИВИ АД</v>
      </c>
      <c r="B1176" s="425" t="str">
        <f t="shared" si="67"/>
        <v>203622237</v>
      </c>
      <c r="C1176" s="429" t="str">
        <f t="shared" si="68"/>
        <v>31.03.2025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ФИНАНСОВИ АКТИВИ АД</v>
      </c>
      <c r="B1177" s="425" t="str">
        <f t="shared" si="67"/>
        <v>203622237</v>
      </c>
      <c r="C1177" s="429" t="str">
        <f t="shared" si="68"/>
        <v>31.03.2025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ФИНАНСОВИ АКТИВИ АД</v>
      </c>
      <c r="B1178" s="425" t="str">
        <f t="shared" si="67"/>
        <v>203622237</v>
      </c>
      <c r="C1178" s="429" t="str">
        <f t="shared" si="68"/>
        <v>31.03.2025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ФИНАНСОВИ АКТИВИ АД</v>
      </c>
      <c r="B1179" s="425" t="str">
        <f t="shared" si="67"/>
        <v>203622237</v>
      </c>
      <c r="C1179" s="429" t="str">
        <f t="shared" si="68"/>
        <v>31.03.2025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ФИНАНСОВИ АКТИВИ АД</v>
      </c>
      <c r="B1180" s="425" t="str">
        <f t="shared" si="67"/>
        <v>203622237</v>
      </c>
      <c r="C1180" s="429" t="str">
        <f t="shared" si="68"/>
        <v>31.03.2025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ФИНАНСОВИ АКТИВИ АД</v>
      </c>
      <c r="B1181" s="425" t="str">
        <f t="shared" si="67"/>
        <v>203622237</v>
      </c>
      <c r="C1181" s="429" t="str">
        <f t="shared" si="68"/>
        <v>31.03.2025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ФИНАНСОВИ АКТИВИ АД</v>
      </c>
      <c r="B1182" s="425" t="str">
        <f t="shared" si="67"/>
        <v>203622237</v>
      </c>
      <c r="C1182" s="429" t="str">
        <f t="shared" si="68"/>
        <v>31.03.2025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ФИНАНСОВИ АКТИВИ АД</v>
      </c>
      <c r="B1183" s="425" t="str">
        <f t="shared" si="67"/>
        <v>203622237</v>
      </c>
      <c r="C1183" s="429" t="str">
        <f t="shared" si="68"/>
        <v>31.03.2025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ФИНАНСОВИ АКТИВИ АД</v>
      </c>
      <c r="B1184" s="425" t="str">
        <f t="shared" si="67"/>
        <v>203622237</v>
      </c>
      <c r="C1184" s="429" t="str">
        <f t="shared" si="68"/>
        <v>31.03.2025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ФИНАНСОВИ АКТИВИ АД</v>
      </c>
      <c r="B1185" s="425" t="str">
        <f t="shared" si="67"/>
        <v>203622237</v>
      </c>
      <c r="C1185" s="429" t="str">
        <f t="shared" si="68"/>
        <v>31.03.2025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ФИНАНСОВИ АКТИВИ АД</v>
      </c>
      <c r="B1186" s="425" t="str">
        <f t="shared" si="67"/>
        <v>203622237</v>
      </c>
      <c r="C1186" s="429" t="str">
        <f t="shared" si="68"/>
        <v>31.03.2025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ФИНАНСОВИ АКТИВИ АД</v>
      </c>
      <c r="B1187" s="425" t="str">
        <f t="shared" si="67"/>
        <v>203622237</v>
      </c>
      <c r="C1187" s="429" t="str">
        <f t="shared" si="68"/>
        <v>31.03.2025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ФИНАНСОВИ АКТИВИ АД</v>
      </c>
      <c r="B1188" s="425" t="str">
        <f t="shared" si="67"/>
        <v>203622237</v>
      </c>
      <c r="C1188" s="429" t="str">
        <f t="shared" si="68"/>
        <v>31.03.2025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ФИНАНСОВИ АКТИВИ АД</v>
      </c>
      <c r="B1189" s="425" t="str">
        <f t="shared" si="67"/>
        <v>203622237</v>
      </c>
      <c r="C1189" s="429" t="str">
        <f t="shared" si="68"/>
        <v>31.03.2025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ФИНАНСОВИ АКТИВИ АД</v>
      </c>
      <c r="B1190" s="425" t="str">
        <f t="shared" si="67"/>
        <v>203622237</v>
      </c>
      <c r="C1190" s="429" t="str">
        <f t="shared" si="68"/>
        <v>31.03.2025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ФИНАНСОВИ АКТИВИ АД</v>
      </c>
      <c r="B1191" s="425" t="str">
        <f t="shared" si="67"/>
        <v>203622237</v>
      </c>
      <c r="C1191" s="429" t="str">
        <f t="shared" si="68"/>
        <v>31.03.2025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ФИНАНСОВИ АКТИВИ АД</v>
      </c>
      <c r="B1192" s="425" t="str">
        <f t="shared" si="67"/>
        <v>203622237</v>
      </c>
      <c r="C1192" s="429" t="str">
        <f t="shared" si="68"/>
        <v>31.03.2025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ФИНАНСОВИ АКТИВИ АД</v>
      </c>
      <c r="B1193" s="425" t="str">
        <f t="shared" si="67"/>
        <v>203622237</v>
      </c>
      <c r="C1193" s="429" t="str">
        <f t="shared" si="68"/>
        <v>31.03.2025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ФИНАНСОВИ АКТИВИ АД</v>
      </c>
      <c r="B1194" s="425" t="str">
        <f t="shared" si="67"/>
        <v>203622237</v>
      </c>
      <c r="C1194" s="429" t="str">
        <f t="shared" si="68"/>
        <v>31.03.2025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ФИНАНСОВИ АКТИВИ АД</v>
      </c>
      <c r="B1195" s="425" t="str">
        <f t="shared" si="67"/>
        <v>203622237</v>
      </c>
      <c r="C1195" s="429" t="str">
        <f t="shared" si="68"/>
        <v>31.03.2025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ФИНАНСОВИ АКТИВИ АД</v>
      </c>
      <c r="B1197" s="425" t="str">
        <f t="shared" ref="B1197:B1228" si="70">pdeBulstat</f>
        <v>203622237</v>
      </c>
      <c r="C1197" s="429" t="str">
        <f t="shared" ref="C1197:C1228" si="71">endDate</f>
        <v>31.03.2025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ФИНАНСОВИ АКТИВИ АД</v>
      </c>
      <c r="B1198" s="425" t="str">
        <f t="shared" si="70"/>
        <v>203622237</v>
      </c>
      <c r="C1198" s="429" t="str">
        <f t="shared" si="71"/>
        <v>31.03.2025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ФИНАНСОВИ АКТИВИ АД</v>
      </c>
      <c r="B1199" s="425" t="str">
        <f t="shared" si="70"/>
        <v>203622237</v>
      </c>
      <c r="C1199" s="429" t="str">
        <f t="shared" si="71"/>
        <v>31.03.2025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ФИНАНСОВИ АКТИВИ АД</v>
      </c>
      <c r="B1200" s="425" t="str">
        <f t="shared" si="70"/>
        <v>203622237</v>
      </c>
      <c r="C1200" s="429" t="str">
        <f t="shared" si="71"/>
        <v>31.03.2025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ФИНАНСОВИ АКТИВИ АД</v>
      </c>
      <c r="B1201" s="425" t="str">
        <f t="shared" si="70"/>
        <v>203622237</v>
      </c>
      <c r="C1201" s="429" t="str">
        <f t="shared" si="71"/>
        <v>31.03.2025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ФИНАНСОВИ АКТИВИ АД</v>
      </c>
      <c r="B1202" s="425" t="str">
        <f t="shared" si="70"/>
        <v>203622237</v>
      </c>
      <c r="C1202" s="429" t="str">
        <f t="shared" si="71"/>
        <v>31.03.2025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ФИНАНСОВИ АКТИВИ АД</v>
      </c>
      <c r="B1203" s="425" t="str">
        <f t="shared" si="70"/>
        <v>203622237</v>
      </c>
      <c r="C1203" s="429" t="str">
        <f t="shared" si="71"/>
        <v>31.03.2025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ФИНАНСОВИ АКТИВИ АД</v>
      </c>
      <c r="B1204" s="425" t="str">
        <f t="shared" si="70"/>
        <v>203622237</v>
      </c>
      <c r="C1204" s="429" t="str">
        <f t="shared" si="71"/>
        <v>31.03.2025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ФИНАНСОВИ АКТИВИ АД</v>
      </c>
      <c r="B1205" s="425" t="str">
        <f t="shared" si="70"/>
        <v>203622237</v>
      </c>
      <c r="C1205" s="429" t="str">
        <f t="shared" si="71"/>
        <v>31.03.2025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ФИНАНСОВИ АКТИВИ АД</v>
      </c>
      <c r="B1206" s="425" t="str">
        <f t="shared" si="70"/>
        <v>203622237</v>
      </c>
      <c r="C1206" s="429" t="str">
        <f t="shared" si="71"/>
        <v>31.03.2025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ФИНАНСОВИ АКТИВИ АД</v>
      </c>
      <c r="B1207" s="425" t="str">
        <f t="shared" si="70"/>
        <v>203622237</v>
      </c>
      <c r="C1207" s="429" t="str">
        <f t="shared" si="71"/>
        <v>31.03.2025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ФИНАНСОВИ АКТИВИ АД</v>
      </c>
      <c r="B1208" s="425" t="str">
        <f t="shared" si="70"/>
        <v>203622237</v>
      </c>
      <c r="C1208" s="429" t="str">
        <f t="shared" si="71"/>
        <v>31.03.2025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ФИНАНСОВИ АКТИВИ АД</v>
      </c>
      <c r="B1209" s="425" t="str">
        <f t="shared" si="70"/>
        <v>203622237</v>
      </c>
      <c r="C1209" s="429" t="str">
        <f t="shared" si="71"/>
        <v>31.03.2025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ФИНАНСОВИ АКТИВИ АД</v>
      </c>
      <c r="B1210" s="425" t="str">
        <f t="shared" si="70"/>
        <v>203622237</v>
      </c>
      <c r="C1210" s="429" t="str">
        <f t="shared" si="71"/>
        <v>31.03.2025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ФИНАНСОВИ АКТИВИ АД</v>
      </c>
      <c r="B1211" s="425" t="str">
        <f t="shared" si="70"/>
        <v>203622237</v>
      </c>
      <c r="C1211" s="429" t="str">
        <f t="shared" si="71"/>
        <v>31.03.2025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ФИНАНСОВИ АКТИВИ АД</v>
      </c>
      <c r="B1212" s="425" t="str">
        <f t="shared" si="70"/>
        <v>203622237</v>
      </c>
      <c r="C1212" s="429" t="str">
        <f t="shared" si="71"/>
        <v>31.03.2025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ФИНАНСОВИ АКТИВИ АД</v>
      </c>
      <c r="B1213" s="425" t="str">
        <f t="shared" si="70"/>
        <v>203622237</v>
      </c>
      <c r="C1213" s="429" t="str">
        <f t="shared" si="71"/>
        <v>31.03.2025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ФИНАНСОВИ АКТИВИ АД</v>
      </c>
      <c r="B1214" s="425" t="str">
        <f t="shared" si="70"/>
        <v>203622237</v>
      </c>
      <c r="C1214" s="429" t="str">
        <f t="shared" si="71"/>
        <v>31.03.2025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ФИНАНСОВИ АКТИВИ АД</v>
      </c>
      <c r="B1215" s="425" t="str">
        <f t="shared" si="70"/>
        <v>203622237</v>
      </c>
      <c r="C1215" s="429" t="str">
        <f t="shared" si="71"/>
        <v>31.03.2025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ФИНАНСОВИ АКТИВИ АД</v>
      </c>
      <c r="B1216" s="425" t="str">
        <f t="shared" si="70"/>
        <v>203622237</v>
      </c>
      <c r="C1216" s="429" t="str">
        <f t="shared" si="71"/>
        <v>31.03.2025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ФИНАНСОВИ АКТИВИ АД</v>
      </c>
      <c r="B1217" s="425" t="str">
        <f t="shared" si="70"/>
        <v>203622237</v>
      </c>
      <c r="C1217" s="429" t="str">
        <f t="shared" si="71"/>
        <v>31.03.2025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ФИНАНСОВИ АКТИВИ АД</v>
      </c>
      <c r="B1218" s="425" t="str">
        <f t="shared" si="70"/>
        <v>203622237</v>
      </c>
      <c r="C1218" s="429" t="str">
        <f t="shared" si="71"/>
        <v>31.03.2025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ФИНАНСОВИ АКТИВИ АД</v>
      </c>
      <c r="B1219" s="425" t="str">
        <f t="shared" si="70"/>
        <v>203622237</v>
      </c>
      <c r="C1219" s="429" t="str">
        <f t="shared" si="71"/>
        <v>31.03.2025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ФИНАНСОВИ АКТИВИ АД</v>
      </c>
      <c r="B1220" s="425" t="str">
        <f t="shared" si="70"/>
        <v>203622237</v>
      </c>
      <c r="C1220" s="429" t="str">
        <f t="shared" si="71"/>
        <v>31.03.2025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ФИНАНСОВИ АКТИВИ АД</v>
      </c>
      <c r="B1221" s="425" t="str">
        <f t="shared" si="70"/>
        <v>203622237</v>
      </c>
      <c r="C1221" s="429" t="str">
        <f t="shared" si="71"/>
        <v>31.03.2025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ФИНАНСОВИ АКТИВИ АД</v>
      </c>
      <c r="B1222" s="425" t="str">
        <f t="shared" si="70"/>
        <v>203622237</v>
      </c>
      <c r="C1222" s="429" t="str">
        <f t="shared" si="71"/>
        <v>31.03.2025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ФИНАНСОВИ АКТИВИ АД</v>
      </c>
      <c r="B1223" s="425" t="str">
        <f t="shared" si="70"/>
        <v>203622237</v>
      </c>
      <c r="C1223" s="429" t="str">
        <f t="shared" si="71"/>
        <v>31.03.2025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ФИНАНСОВИ АКТИВИ АД</v>
      </c>
      <c r="B1224" s="425" t="str">
        <f t="shared" si="70"/>
        <v>203622237</v>
      </c>
      <c r="C1224" s="429" t="str">
        <f t="shared" si="71"/>
        <v>31.03.2025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ФИНАНСОВИ АКТИВИ АД</v>
      </c>
      <c r="B1225" s="425" t="str">
        <f t="shared" si="70"/>
        <v>203622237</v>
      </c>
      <c r="C1225" s="429" t="str">
        <f t="shared" si="71"/>
        <v>31.03.2025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ФИНАНСОВИ АКТИВИ АД</v>
      </c>
      <c r="B1226" s="425" t="str">
        <f t="shared" si="70"/>
        <v>203622237</v>
      </c>
      <c r="C1226" s="429" t="str">
        <f t="shared" si="71"/>
        <v>31.03.2025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ФИНАНСОВИ АКТИВИ АД</v>
      </c>
      <c r="B1227" s="425" t="str">
        <f t="shared" si="70"/>
        <v>203622237</v>
      </c>
      <c r="C1227" s="429" t="str">
        <f t="shared" si="71"/>
        <v>31.03.2025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ФИНАНСОВИ АКТИВИ АД</v>
      </c>
      <c r="B1228" s="425" t="str">
        <f t="shared" si="70"/>
        <v>203622237</v>
      </c>
      <c r="C1228" s="429" t="str">
        <f t="shared" si="71"/>
        <v>31.03.2025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ФИНАНСОВИ АКТИВИ АД</v>
      </c>
      <c r="B1229" s="425" t="str">
        <f t="shared" ref="B1229:B1260" si="73">pdeBulstat</f>
        <v>203622237</v>
      </c>
      <c r="C1229" s="429" t="str">
        <f t="shared" ref="C1229:C1260" si="74">endDate</f>
        <v>31.03.2025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ФИНАНСОВИ АКТИВИ АД</v>
      </c>
      <c r="B1230" s="425" t="str">
        <f t="shared" si="73"/>
        <v>203622237</v>
      </c>
      <c r="C1230" s="429" t="str">
        <f t="shared" si="74"/>
        <v>31.03.2025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ФИНАНСОВИ АКТИВИ АД</v>
      </c>
      <c r="B1231" s="425" t="str">
        <f t="shared" si="73"/>
        <v>203622237</v>
      </c>
      <c r="C1231" s="429" t="str">
        <f t="shared" si="74"/>
        <v>31.03.2025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ФИНАНСОВИ АКТИВИ АД</v>
      </c>
      <c r="B1232" s="425" t="str">
        <f t="shared" si="73"/>
        <v>203622237</v>
      </c>
      <c r="C1232" s="429" t="str">
        <f t="shared" si="74"/>
        <v>31.03.2025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ФИНАНСОВИ АКТИВИ АД</v>
      </c>
      <c r="B1233" s="425" t="str">
        <f t="shared" si="73"/>
        <v>203622237</v>
      </c>
      <c r="C1233" s="429" t="str">
        <f t="shared" si="74"/>
        <v>31.03.2025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ФИНАНСОВИ АКТИВИ АД</v>
      </c>
      <c r="B1234" s="425" t="str">
        <f t="shared" si="73"/>
        <v>203622237</v>
      </c>
      <c r="C1234" s="429" t="str">
        <f t="shared" si="74"/>
        <v>31.03.2025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ФИНАНСОВИ АКТИВИ АД</v>
      </c>
      <c r="B1235" s="425" t="str">
        <f t="shared" si="73"/>
        <v>203622237</v>
      </c>
      <c r="C1235" s="429" t="str">
        <f t="shared" si="74"/>
        <v>31.03.2025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ФИНАНСОВИ АКТИВИ АД</v>
      </c>
      <c r="B1236" s="425" t="str">
        <f t="shared" si="73"/>
        <v>203622237</v>
      </c>
      <c r="C1236" s="429" t="str">
        <f t="shared" si="74"/>
        <v>31.03.2025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ФИНАНСОВИ АКТИВИ АД</v>
      </c>
      <c r="B1237" s="425" t="str">
        <f t="shared" si="73"/>
        <v>203622237</v>
      </c>
      <c r="C1237" s="429" t="str">
        <f t="shared" si="74"/>
        <v>31.03.2025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ФИНАНСОВИ АКТИВИ АД</v>
      </c>
      <c r="B1238" s="425" t="str">
        <f t="shared" si="73"/>
        <v>203622237</v>
      </c>
      <c r="C1238" s="429" t="str">
        <f t="shared" si="74"/>
        <v>31.03.2025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ФИНАНСОВИ АКТИВИ АД</v>
      </c>
      <c r="B1239" s="425" t="str">
        <f t="shared" si="73"/>
        <v>203622237</v>
      </c>
      <c r="C1239" s="429" t="str">
        <f t="shared" si="74"/>
        <v>31.03.2025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ФИНАНСОВИ АКТИВИ АД</v>
      </c>
      <c r="B1240" s="425" t="str">
        <f t="shared" si="73"/>
        <v>203622237</v>
      </c>
      <c r="C1240" s="429" t="str">
        <f t="shared" si="74"/>
        <v>31.03.2025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ФИНАНСОВИ АКТИВИ АД</v>
      </c>
      <c r="B1241" s="425" t="str">
        <f t="shared" si="73"/>
        <v>203622237</v>
      </c>
      <c r="C1241" s="429" t="str">
        <f t="shared" si="74"/>
        <v>31.03.2025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ФИНАНСОВИ АКТИВИ АД</v>
      </c>
      <c r="B1242" s="425" t="str">
        <f t="shared" si="73"/>
        <v>203622237</v>
      </c>
      <c r="C1242" s="429" t="str">
        <f t="shared" si="74"/>
        <v>31.03.2025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ФИНАНСОВИ АКТИВИ АД</v>
      </c>
      <c r="B1243" s="425" t="str">
        <f t="shared" si="73"/>
        <v>203622237</v>
      </c>
      <c r="C1243" s="429" t="str">
        <f t="shared" si="74"/>
        <v>31.03.2025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ФИНАНСОВИ АКТИВИ АД</v>
      </c>
      <c r="B1244" s="425" t="str">
        <f t="shared" si="73"/>
        <v>203622237</v>
      </c>
      <c r="C1244" s="429" t="str">
        <f t="shared" si="74"/>
        <v>31.03.2025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ФИНАНСОВИ АКТИВИ АД</v>
      </c>
      <c r="B1245" s="425" t="str">
        <f t="shared" si="73"/>
        <v>203622237</v>
      </c>
      <c r="C1245" s="429" t="str">
        <f t="shared" si="74"/>
        <v>31.03.2025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ФИНАНСОВИ АКТИВИ АД</v>
      </c>
      <c r="B1246" s="425" t="str">
        <f t="shared" si="73"/>
        <v>203622237</v>
      </c>
      <c r="C1246" s="429" t="str">
        <f t="shared" si="74"/>
        <v>31.03.2025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ФИНАНСОВИ АКТИВИ АД</v>
      </c>
      <c r="B1247" s="425" t="str">
        <f t="shared" si="73"/>
        <v>203622237</v>
      </c>
      <c r="C1247" s="429" t="str">
        <f t="shared" si="74"/>
        <v>31.03.2025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ФИНАНСОВИ АКТИВИ АД</v>
      </c>
      <c r="B1248" s="425" t="str">
        <f t="shared" si="73"/>
        <v>203622237</v>
      </c>
      <c r="C1248" s="429" t="str">
        <f t="shared" si="74"/>
        <v>31.03.2025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ФИНАНСОВИ АКТИВИ АД</v>
      </c>
      <c r="B1249" s="425" t="str">
        <f t="shared" si="73"/>
        <v>203622237</v>
      </c>
      <c r="C1249" s="429" t="str">
        <f t="shared" si="74"/>
        <v>31.03.2025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ФИНАНСОВИ АКТИВИ АД</v>
      </c>
      <c r="B1250" s="425" t="str">
        <f t="shared" si="73"/>
        <v>203622237</v>
      </c>
      <c r="C1250" s="429" t="str">
        <f t="shared" si="74"/>
        <v>31.03.2025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ФИНАНСОВИ АКТИВИ АД</v>
      </c>
      <c r="B1251" s="425" t="str">
        <f t="shared" si="73"/>
        <v>203622237</v>
      </c>
      <c r="C1251" s="429" t="str">
        <f t="shared" si="74"/>
        <v>31.03.2025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ФИНАНСОВИ АКТИВИ АД</v>
      </c>
      <c r="B1252" s="425" t="str">
        <f t="shared" si="73"/>
        <v>203622237</v>
      </c>
      <c r="C1252" s="429" t="str">
        <f t="shared" si="74"/>
        <v>31.03.2025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ФИНАНСОВИ АКТИВИ АД</v>
      </c>
      <c r="B1253" s="425" t="str">
        <f t="shared" si="73"/>
        <v>203622237</v>
      </c>
      <c r="C1253" s="429" t="str">
        <f t="shared" si="74"/>
        <v>31.03.2025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ФИНАНСОВИ АКТИВИ АД</v>
      </c>
      <c r="B1254" s="425" t="str">
        <f t="shared" si="73"/>
        <v>203622237</v>
      </c>
      <c r="C1254" s="429" t="str">
        <f t="shared" si="74"/>
        <v>31.03.2025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ФИНАНСОВИ АКТИВИ АД</v>
      </c>
      <c r="B1255" s="425" t="str">
        <f t="shared" si="73"/>
        <v>203622237</v>
      </c>
      <c r="C1255" s="429" t="str">
        <f t="shared" si="74"/>
        <v>31.03.2025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ФИНАНСОВИ АКТИВИ АД</v>
      </c>
      <c r="B1256" s="425" t="str">
        <f t="shared" si="73"/>
        <v>203622237</v>
      </c>
      <c r="C1256" s="429" t="str">
        <f t="shared" si="74"/>
        <v>31.03.2025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ФИНАНСОВИ АКТИВИ АД</v>
      </c>
      <c r="B1257" s="425" t="str">
        <f t="shared" si="73"/>
        <v>203622237</v>
      </c>
      <c r="C1257" s="429" t="str">
        <f t="shared" si="74"/>
        <v>31.03.2025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ФИНАНСОВИ АКТИВИ АД</v>
      </c>
      <c r="B1258" s="425" t="str">
        <f t="shared" si="73"/>
        <v>203622237</v>
      </c>
      <c r="C1258" s="429" t="str">
        <f t="shared" si="74"/>
        <v>31.03.2025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ФИНАНСОВИ АКТИВИ АД</v>
      </c>
      <c r="B1259" s="425" t="str">
        <f t="shared" si="73"/>
        <v>203622237</v>
      </c>
      <c r="C1259" s="429" t="str">
        <f t="shared" si="74"/>
        <v>31.03.2025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ФИНАНСОВИ АКТИВИ АД</v>
      </c>
      <c r="B1260" s="425" t="str">
        <f t="shared" si="73"/>
        <v>203622237</v>
      </c>
      <c r="C1260" s="429" t="str">
        <f t="shared" si="74"/>
        <v>31.03.2025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ФИНАНСОВИ АКТИВИ АД</v>
      </c>
      <c r="B1261" s="425" t="str">
        <f t="shared" ref="B1261:B1294" si="76">pdeBulstat</f>
        <v>203622237</v>
      </c>
      <c r="C1261" s="429" t="str">
        <f t="shared" ref="C1261:C1294" si="77">endDate</f>
        <v>31.03.2025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ФИНАНСОВИ АКТИВИ АД</v>
      </c>
      <c r="B1262" s="425" t="str">
        <f t="shared" si="76"/>
        <v>203622237</v>
      </c>
      <c r="C1262" s="429" t="str">
        <f t="shared" si="77"/>
        <v>31.03.2025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ФИНАНСОВИ АКТИВИ АД</v>
      </c>
      <c r="B1263" s="425" t="str">
        <f t="shared" si="76"/>
        <v>203622237</v>
      </c>
      <c r="C1263" s="429" t="str">
        <f t="shared" si="77"/>
        <v>31.03.2025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ФИНАНСОВИ АКТИВИ АД</v>
      </c>
      <c r="B1264" s="425" t="str">
        <f t="shared" si="76"/>
        <v>203622237</v>
      </c>
      <c r="C1264" s="429" t="str">
        <f t="shared" si="77"/>
        <v>31.03.2025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ФИНАНСОВИ АКТИВИ АД</v>
      </c>
      <c r="B1265" s="425" t="str">
        <f t="shared" si="76"/>
        <v>203622237</v>
      </c>
      <c r="C1265" s="429" t="str">
        <f t="shared" si="77"/>
        <v>31.03.2025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ФИНАНСОВИ АКТИВИ АД</v>
      </c>
      <c r="B1266" s="425" t="str">
        <f t="shared" si="76"/>
        <v>203622237</v>
      </c>
      <c r="C1266" s="429" t="str">
        <f t="shared" si="77"/>
        <v>31.03.2025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ФИНАНСОВИ АКТИВИ АД</v>
      </c>
      <c r="B1267" s="425" t="str">
        <f t="shared" si="76"/>
        <v>203622237</v>
      </c>
      <c r="C1267" s="429" t="str">
        <f t="shared" si="77"/>
        <v>31.03.2025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ФИНАНСОВИ АКТИВИ АД</v>
      </c>
      <c r="B1268" s="425" t="str">
        <f t="shared" si="76"/>
        <v>203622237</v>
      </c>
      <c r="C1268" s="429" t="str">
        <f t="shared" si="77"/>
        <v>31.03.2025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ФИНАНСОВИ АКТИВИ АД</v>
      </c>
      <c r="B1269" s="425" t="str">
        <f t="shared" si="76"/>
        <v>203622237</v>
      </c>
      <c r="C1269" s="429" t="str">
        <f t="shared" si="77"/>
        <v>31.03.2025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ФИНАНСОВИ АКТИВИ АД</v>
      </c>
      <c r="B1270" s="425" t="str">
        <f t="shared" si="76"/>
        <v>203622237</v>
      </c>
      <c r="C1270" s="429" t="str">
        <f t="shared" si="77"/>
        <v>31.03.2025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ФИНАНСОВИ АКТИВИ АД</v>
      </c>
      <c r="B1271" s="425" t="str">
        <f t="shared" si="76"/>
        <v>203622237</v>
      </c>
      <c r="C1271" s="429" t="str">
        <f t="shared" si="77"/>
        <v>31.03.2025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ФИНАНСОВИ АКТИВИ АД</v>
      </c>
      <c r="B1272" s="425" t="str">
        <f t="shared" si="76"/>
        <v>203622237</v>
      </c>
      <c r="C1272" s="429" t="str">
        <f t="shared" si="77"/>
        <v>31.03.2025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ФИНАНСОВИ АКТИВИ АД</v>
      </c>
      <c r="B1273" s="425" t="str">
        <f t="shared" si="76"/>
        <v>203622237</v>
      </c>
      <c r="C1273" s="429" t="str">
        <f t="shared" si="77"/>
        <v>31.03.2025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ФИНАНСОВИ АКТИВИ АД</v>
      </c>
      <c r="B1274" s="425" t="str">
        <f t="shared" si="76"/>
        <v>203622237</v>
      </c>
      <c r="C1274" s="429" t="str">
        <f t="shared" si="77"/>
        <v>31.03.2025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ФИНАНСОВИ АКТИВИ АД</v>
      </c>
      <c r="B1275" s="425" t="str">
        <f t="shared" si="76"/>
        <v>203622237</v>
      </c>
      <c r="C1275" s="429" t="str">
        <f t="shared" si="77"/>
        <v>31.03.2025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ФИНАНСОВИ АКТИВИ АД</v>
      </c>
      <c r="B1276" s="425" t="str">
        <f t="shared" si="76"/>
        <v>203622237</v>
      </c>
      <c r="C1276" s="429" t="str">
        <f t="shared" si="77"/>
        <v>31.03.2025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ФИНАНСОВИ АКТИВИ АД</v>
      </c>
      <c r="B1277" s="425" t="str">
        <f t="shared" si="76"/>
        <v>203622237</v>
      </c>
      <c r="C1277" s="429" t="str">
        <f t="shared" si="77"/>
        <v>31.03.2025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ФИНАНСОВИ АКТИВИ АД</v>
      </c>
      <c r="B1278" s="425" t="str">
        <f t="shared" si="76"/>
        <v>203622237</v>
      </c>
      <c r="C1278" s="429" t="str">
        <f t="shared" si="77"/>
        <v>31.03.2025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ФИНАНСОВИ АКТИВИ АД</v>
      </c>
      <c r="B1279" s="425" t="str">
        <f t="shared" si="76"/>
        <v>203622237</v>
      </c>
      <c r="C1279" s="429" t="str">
        <f t="shared" si="77"/>
        <v>31.03.2025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ФИНАНСОВИ АКТИВИ АД</v>
      </c>
      <c r="B1280" s="425" t="str">
        <f t="shared" si="76"/>
        <v>203622237</v>
      </c>
      <c r="C1280" s="429" t="str">
        <f t="shared" si="77"/>
        <v>31.03.2025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ФИНАНСОВИ АКТИВИ АД</v>
      </c>
      <c r="B1281" s="425" t="str">
        <f t="shared" si="76"/>
        <v>203622237</v>
      </c>
      <c r="C1281" s="429" t="str">
        <f t="shared" si="77"/>
        <v>31.03.2025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ФИНАНСОВИ АКТИВИ АД</v>
      </c>
      <c r="B1282" s="425" t="str">
        <f t="shared" si="76"/>
        <v>203622237</v>
      </c>
      <c r="C1282" s="429" t="str">
        <f t="shared" si="77"/>
        <v>31.03.2025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ФИНАНСОВИ АКТИВИ АД</v>
      </c>
      <c r="B1283" s="425" t="str">
        <f t="shared" si="76"/>
        <v>203622237</v>
      </c>
      <c r="C1283" s="429" t="str">
        <f t="shared" si="77"/>
        <v>31.03.2025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ФИНАНСОВИ АКТИВИ АД</v>
      </c>
      <c r="B1284" s="425" t="str">
        <f t="shared" si="76"/>
        <v>203622237</v>
      </c>
      <c r="C1284" s="429" t="str">
        <f t="shared" si="77"/>
        <v>31.03.2025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ФИНАНСОВИ АКТИВИ АД</v>
      </c>
      <c r="B1285" s="425" t="str">
        <f t="shared" si="76"/>
        <v>203622237</v>
      </c>
      <c r="C1285" s="429" t="str">
        <f t="shared" si="77"/>
        <v>31.03.2025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ФИНАНСОВИ АКТИВИ АД</v>
      </c>
      <c r="B1286" s="425" t="str">
        <f t="shared" si="76"/>
        <v>203622237</v>
      </c>
      <c r="C1286" s="429" t="str">
        <f t="shared" si="77"/>
        <v>31.03.2025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ФИНАНСОВИ АКТИВИ АД</v>
      </c>
      <c r="B1287" s="425" t="str">
        <f t="shared" si="76"/>
        <v>203622237</v>
      </c>
      <c r="C1287" s="429" t="str">
        <f t="shared" si="77"/>
        <v>31.03.2025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ФИНАНСОВИ АКТИВИ АД</v>
      </c>
      <c r="B1288" s="425" t="str">
        <f t="shared" si="76"/>
        <v>203622237</v>
      </c>
      <c r="C1288" s="429" t="str">
        <f t="shared" si="77"/>
        <v>31.03.2025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ФИНАНСОВИ АКТИВИ АД</v>
      </c>
      <c r="B1289" s="425" t="str">
        <f t="shared" si="76"/>
        <v>203622237</v>
      </c>
      <c r="C1289" s="429" t="str">
        <f t="shared" si="77"/>
        <v>31.03.2025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ФИНАНСОВИ АКТИВИ АД</v>
      </c>
      <c r="B1290" s="425" t="str">
        <f t="shared" si="76"/>
        <v>203622237</v>
      </c>
      <c r="C1290" s="429" t="str">
        <f t="shared" si="77"/>
        <v>31.03.2025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ФИНАНСОВИ АКТИВИ АД</v>
      </c>
      <c r="B1291" s="425" t="str">
        <f t="shared" si="76"/>
        <v>203622237</v>
      </c>
      <c r="C1291" s="429" t="str">
        <f t="shared" si="77"/>
        <v>31.03.2025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ФИНАНСОВИ АКТИВИ АД</v>
      </c>
      <c r="B1292" s="425" t="str">
        <f t="shared" si="76"/>
        <v>203622237</v>
      </c>
      <c r="C1292" s="429" t="str">
        <f t="shared" si="77"/>
        <v>31.03.2025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ФИНАНСОВИ АКТИВИ АД</v>
      </c>
      <c r="B1293" s="425" t="str">
        <f t="shared" si="76"/>
        <v>203622237</v>
      </c>
      <c r="C1293" s="429" t="str">
        <f t="shared" si="77"/>
        <v>31.03.2025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ФИНАНСОВИ АКТИВИ АД</v>
      </c>
      <c r="B1294" s="425" t="str">
        <f t="shared" si="76"/>
        <v>203622237</v>
      </c>
      <c r="C1294" s="429" t="str">
        <f t="shared" si="77"/>
        <v>31.03.2025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ФИНАНСОВИ АКТИВИ АД</v>
      </c>
      <c r="B1296" s="425" t="str">
        <f t="shared" ref="B1296:B1335" si="79">pdeBulstat</f>
        <v>203622237</v>
      </c>
      <c r="C1296" s="429" t="str">
        <f t="shared" ref="C1296:C1335" si="80">endDate</f>
        <v>31.03.2025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ФИНАНСОВИ АКТИВИ АД</v>
      </c>
      <c r="B1297" s="425" t="str">
        <f t="shared" si="79"/>
        <v>203622237</v>
      </c>
      <c r="C1297" s="429" t="str">
        <f t="shared" si="80"/>
        <v>31.03.2025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ФИНАНСОВИ АКТИВИ АД</v>
      </c>
      <c r="B1298" s="425" t="str">
        <f t="shared" si="79"/>
        <v>203622237</v>
      </c>
      <c r="C1298" s="429" t="str">
        <f t="shared" si="80"/>
        <v>31.03.2025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ФИНАНСОВИ АКТИВИ АД</v>
      </c>
      <c r="B1299" s="425" t="str">
        <f t="shared" si="79"/>
        <v>203622237</v>
      </c>
      <c r="C1299" s="429" t="str">
        <f t="shared" si="80"/>
        <v>31.03.2025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ФИНАНСОВИ АКТИВИ АД</v>
      </c>
      <c r="B1300" s="425" t="str">
        <f t="shared" si="79"/>
        <v>203622237</v>
      </c>
      <c r="C1300" s="429" t="str">
        <f t="shared" si="80"/>
        <v>31.03.2025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0</v>
      </c>
    </row>
    <row r="1301" spans="1:8">
      <c r="A1301" s="425" t="str">
        <f t="shared" si="78"/>
        <v>ФИНАНСОВИ АКТИВИ АД</v>
      </c>
      <c r="B1301" s="425" t="str">
        <f t="shared" si="79"/>
        <v>203622237</v>
      </c>
      <c r="C1301" s="429" t="str">
        <f t="shared" si="80"/>
        <v>31.03.2025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ФИНАНСОВИ АКТИВИ АД</v>
      </c>
      <c r="B1302" s="425" t="str">
        <f t="shared" si="79"/>
        <v>203622237</v>
      </c>
      <c r="C1302" s="429" t="str">
        <f t="shared" si="80"/>
        <v>31.03.2025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ФИНАНСОВИ АКТИВИ АД</v>
      </c>
      <c r="B1303" s="425" t="str">
        <f t="shared" si="79"/>
        <v>203622237</v>
      </c>
      <c r="C1303" s="429" t="str">
        <f t="shared" si="80"/>
        <v>31.03.2025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ФИНАНСОВИ АКТИВИ АД</v>
      </c>
      <c r="B1304" s="425" t="str">
        <f t="shared" si="79"/>
        <v>203622237</v>
      </c>
      <c r="C1304" s="429" t="str">
        <f t="shared" si="80"/>
        <v>31.03.2025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ФИНАНСОВИ АКТИВИ АД</v>
      </c>
      <c r="B1305" s="425" t="str">
        <f t="shared" si="79"/>
        <v>203622237</v>
      </c>
      <c r="C1305" s="429" t="str">
        <f t="shared" si="80"/>
        <v>31.03.2025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ФИНАНСОВИ АКТИВИ АД</v>
      </c>
      <c r="B1306" s="425" t="str">
        <f t="shared" si="79"/>
        <v>203622237</v>
      </c>
      <c r="C1306" s="429" t="str">
        <f t="shared" si="80"/>
        <v>31.03.2025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ФИНАНСОВИ АКТИВИ АД</v>
      </c>
      <c r="B1307" s="425" t="str">
        <f t="shared" si="79"/>
        <v>203622237</v>
      </c>
      <c r="C1307" s="429" t="str">
        <f t="shared" si="80"/>
        <v>31.03.2025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ФИНАНСОВИ АКТИВИ АД</v>
      </c>
      <c r="B1308" s="425" t="str">
        <f t="shared" si="79"/>
        <v>203622237</v>
      </c>
      <c r="C1308" s="429" t="str">
        <f t="shared" si="80"/>
        <v>31.03.2025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ФИНАНСОВИ АКТИВИ АД</v>
      </c>
      <c r="B1309" s="425" t="str">
        <f t="shared" si="79"/>
        <v>203622237</v>
      </c>
      <c r="C1309" s="429" t="str">
        <f t="shared" si="80"/>
        <v>31.03.2025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ФИНАНСОВИ АКТИВИ АД</v>
      </c>
      <c r="B1310" s="425" t="str">
        <f t="shared" si="79"/>
        <v>203622237</v>
      </c>
      <c r="C1310" s="429" t="str">
        <f t="shared" si="80"/>
        <v>31.03.2025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ФИНАНСОВИ АКТИВИ АД</v>
      </c>
      <c r="B1311" s="425" t="str">
        <f t="shared" si="79"/>
        <v>203622237</v>
      </c>
      <c r="C1311" s="429" t="str">
        <f t="shared" si="80"/>
        <v>31.03.2025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ФИНАНСОВИ АКТИВИ АД</v>
      </c>
      <c r="B1312" s="425" t="str">
        <f t="shared" si="79"/>
        <v>203622237</v>
      </c>
      <c r="C1312" s="429" t="str">
        <f t="shared" si="80"/>
        <v>31.03.2025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ФИНАНСОВИ АКТИВИ АД</v>
      </c>
      <c r="B1313" s="425" t="str">
        <f t="shared" si="79"/>
        <v>203622237</v>
      </c>
      <c r="C1313" s="429" t="str">
        <f t="shared" si="80"/>
        <v>31.03.2025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ФИНАНСОВИ АКТИВИ АД</v>
      </c>
      <c r="B1314" s="425" t="str">
        <f t="shared" si="79"/>
        <v>203622237</v>
      </c>
      <c r="C1314" s="429" t="str">
        <f t="shared" si="80"/>
        <v>31.03.2025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ФИНАНСОВИ АКТИВИ АД</v>
      </c>
      <c r="B1315" s="425" t="str">
        <f t="shared" si="79"/>
        <v>203622237</v>
      </c>
      <c r="C1315" s="429" t="str">
        <f t="shared" si="80"/>
        <v>31.03.2025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ФИНАНСОВИ АКТИВИ АД</v>
      </c>
      <c r="B1316" s="425" t="str">
        <f t="shared" si="79"/>
        <v>203622237</v>
      </c>
      <c r="C1316" s="429" t="str">
        <f t="shared" si="80"/>
        <v>31.03.2025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ФИНАНСОВИ АКТИВИ АД</v>
      </c>
      <c r="B1317" s="425" t="str">
        <f t="shared" si="79"/>
        <v>203622237</v>
      </c>
      <c r="C1317" s="429" t="str">
        <f t="shared" si="80"/>
        <v>31.03.2025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ФИНАНСОВИ АКТИВИ АД</v>
      </c>
      <c r="B1318" s="425" t="str">
        <f t="shared" si="79"/>
        <v>203622237</v>
      </c>
      <c r="C1318" s="429" t="str">
        <f t="shared" si="80"/>
        <v>31.03.2025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ФИНАНСОВИ АКТИВИ АД</v>
      </c>
      <c r="B1319" s="425" t="str">
        <f t="shared" si="79"/>
        <v>203622237</v>
      </c>
      <c r="C1319" s="429" t="str">
        <f t="shared" si="80"/>
        <v>31.03.2025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ФИНАНСОВИ АКТИВИ АД</v>
      </c>
      <c r="B1320" s="425" t="str">
        <f t="shared" si="79"/>
        <v>203622237</v>
      </c>
      <c r="C1320" s="429" t="str">
        <f t="shared" si="80"/>
        <v>31.03.2025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ФИНАНСОВИ АКТИВИ АД</v>
      </c>
      <c r="B1321" s="425" t="str">
        <f t="shared" si="79"/>
        <v>203622237</v>
      </c>
      <c r="C1321" s="429" t="str">
        <f t="shared" si="80"/>
        <v>31.03.2025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ФИНАНСОВИ АКТИВИ АД</v>
      </c>
      <c r="B1322" s="425" t="str">
        <f t="shared" si="79"/>
        <v>203622237</v>
      </c>
      <c r="C1322" s="429" t="str">
        <f t="shared" si="80"/>
        <v>31.03.2025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ФИНАНСОВИ АКТИВИ АД</v>
      </c>
      <c r="B1323" s="425" t="str">
        <f t="shared" si="79"/>
        <v>203622237</v>
      </c>
      <c r="C1323" s="429" t="str">
        <f t="shared" si="80"/>
        <v>31.03.2025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ФИНАНСОВИ АКТИВИ АД</v>
      </c>
      <c r="B1324" s="425" t="str">
        <f t="shared" si="79"/>
        <v>203622237</v>
      </c>
      <c r="C1324" s="429" t="str">
        <f t="shared" si="80"/>
        <v>31.03.2025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ФИНАНСОВИ АКТИВИ АД</v>
      </c>
      <c r="B1325" s="425" t="str">
        <f t="shared" si="79"/>
        <v>203622237</v>
      </c>
      <c r="C1325" s="429" t="str">
        <f t="shared" si="80"/>
        <v>31.03.2025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ФИНАНСОВИ АКТИВИ АД</v>
      </c>
      <c r="B1326" s="425" t="str">
        <f t="shared" si="79"/>
        <v>203622237</v>
      </c>
      <c r="C1326" s="429" t="str">
        <f t="shared" si="80"/>
        <v>31.03.2025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ФИНАНСОВИ АКТИВИ АД</v>
      </c>
      <c r="B1327" s="425" t="str">
        <f t="shared" si="79"/>
        <v>203622237</v>
      </c>
      <c r="C1327" s="429" t="str">
        <f t="shared" si="80"/>
        <v>31.03.2025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ФИНАНСОВИ АКТИВИ АД</v>
      </c>
      <c r="B1328" s="425" t="str">
        <f t="shared" si="79"/>
        <v>203622237</v>
      </c>
      <c r="C1328" s="429" t="str">
        <f t="shared" si="80"/>
        <v>31.03.2025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ФИНАНСОВИ АКТИВИ АД</v>
      </c>
      <c r="B1329" s="425" t="str">
        <f t="shared" si="79"/>
        <v>203622237</v>
      </c>
      <c r="C1329" s="429" t="str">
        <f t="shared" si="80"/>
        <v>31.03.2025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ФИНАНСОВИ АКТИВИ АД</v>
      </c>
      <c r="B1330" s="425" t="str">
        <f t="shared" si="79"/>
        <v>203622237</v>
      </c>
      <c r="C1330" s="429" t="str">
        <f t="shared" si="80"/>
        <v>31.03.2025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0</v>
      </c>
    </row>
    <row r="1331" spans="1:8">
      <c r="A1331" s="425" t="str">
        <f t="shared" si="78"/>
        <v>ФИНАНСОВИ АКТИВИ АД</v>
      </c>
      <c r="B1331" s="425" t="str">
        <f t="shared" si="79"/>
        <v>203622237</v>
      </c>
      <c r="C1331" s="429" t="str">
        <f t="shared" si="80"/>
        <v>31.03.2025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ФИНАНСОВИ АКТИВИ АД</v>
      </c>
      <c r="B1332" s="425" t="str">
        <f t="shared" si="79"/>
        <v>203622237</v>
      </c>
      <c r="C1332" s="429" t="str">
        <f t="shared" si="80"/>
        <v>31.03.2025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ФИНАНСОВИ АКТИВИ АД</v>
      </c>
      <c r="B1333" s="425" t="str">
        <f t="shared" si="79"/>
        <v>203622237</v>
      </c>
      <c r="C1333" s="429" t="str">
        <f t="shared" si="80"/>
        <v>31.03.2025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ФИНАНСОВИ АКТИВИ АД</v>
      </c>
      <c r="B1334" s="425" t="str">
        <f t="shared" si="79"/>
        <v>203622237</v>
      </c>
      <c r="C1334" s="429" t="str">
        <f t="shared" si="80"/>
        <v>31.03.2025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ФИНАНСОВИ АКТИВИ АД</v>
      </c>
      <c r="B1335" s="425" t="str">
        <f t="shared" si="79"/>
        <v>203622237</v>
      </c>
      <c r="C1335" s="429" t="str">
        <f t="shared" si="80"/>
        <v>31.03.2025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951e9f1d-26df-4e13-af31-63484411f8f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b5e4d18-55b2-4a61-9c20-511c2406f1ce"/>
    <ds:schemaRef ds:uri="http://purl.org/dc/terms/"/>
    <ds:schemaRef ds:uri="90af5458-20df-4aa2-bdd5-f68d473c353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Боряна Николова</cp:lastModifiedBy>
  <cp:revision/>
  <dcterms:created xsi:type="dcterms:W3CDTF">2006-09-16T00:00:00Z</dcterms:created>
  <dcterms:modified xsi:type="dcterms:W3CDTF">2025-04-24T11:20:39Z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