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3/Q3/"/>
    </mc:Choice>
  </mc:AlternateContent>
  <xr:revisionPtr revIDLastSave="203" documentId="8_{97FBF609-2723-4F75-AD5F-EA4477A67F71}" xr6:coauthVersionLast="47" xr6:coauthVersionMax="47" xr10:uidLastSave="{EA9E945B-C0BB-40F7-912F-541F07AEA0AE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D42" i="6"/>
  <c r="AA3" i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/>
  <c r="G22" i="4"/>
  <c r="G26" i="4"/>
  <c r="H82" i="2"/>
  <c r="D20" i="4"/>
  <c r="C20" i="4"/>
  <c r="H11" i="2"/>
  <c r="H18" i="4"/>
  <c r="C13" i="7"/>
  <c r="G18" i="4"/>
  <c r="E7" i="14" s="1"/>
  <c r="H467" i="2"/>
  <c r="H102" i="2"/>
  <c r="G56" i="4"/>
  <c r="G17" i="7"/>
  <c r="H219" i="2"/>
  <c r="C479" i="2"/>
  <c r="C361" i="2"/>
  <c r="C105" i="2"/>
  <c r="C18" i="2"/>
  <c r="C330" i="2"/>
  <c r="C185" i="2"/>
  <c r="C197" i="2"/>
  <c r="C333" i="2"/>
  <c r="C215" i="2"/>
  <c r="C475" i="2"/>
  <c r="C151" i="2"/>
  <c r="H240" i="2"/>
  <c r="H17" i="7"/>
  <c r="H332" i="2"/>
  <c r="H492" i="2"/>
  <c r="H334" i="2"/>
  <c r="B98" i="4"/>
  <c r="H224" i="2"/>
  <c r="H107" i="2"/>
  <c r="H310" i="2"/>
  <c r="H79" i="2"/>
  <c r="B151" i="11"/>
  <c r="B50" i="5"/>
  <c r="B52" i="5"/>
  <c r="B153" i="11"/>
  <c r="B40" i="7"/>
  <c r="B100" i="4"/>
  <c r="H161" i="2"/>
  <c r="D15" i="12"/>
  <c r="D3" i="12"/>
  <c r="H18" i="2"/>
  <c r="H241" i="2"/>
  <c r="D17" i="7"/>
  <c r="H244" i="2"/>
  <c r="H246" i="2"/>
  <c r="C207" i="2"/>
  <c r="C344" i="2"/>
  <c r="C71" i="2"/>
  <c r="C43" i="2"/>
  <c r="F17" i="7"/>
  <c r="F31" i="7"/>
  <c r="H288" i="2"/>
  <c r="G31" i="5"/>
  <c r="H170" i="2" s="1"/>
  <c r="B54" i="6"/>
  <c r="C158" i="2"/>
  <c r="C279" i="2"/>
  <c r="C473" i="2"/>
  <c r="C293" i="2"/>
  <c r="C241" i="2"/>
  <c r="C103" i="2"/>
  <c r="C258" i="2"/>
  <c r="C244" i="2"/>
  <c r="C129" i="2"/>
  <c r="C369" i="2"/>
  <c r="C89" i="2"/>
  <c r="C274" i="2"/>
  <c r="C474" i="2"/>
  <c r="C265" i="2"/>
  <c r="C400" i="2"/>
  <c r="C102" i="2"/>
  <c r="C86" i="2"/>
  <c r="C348" i="2"/>
  <c r="H86" i="2"/>
  <c r="H497" i="2"/>
  <c r="F34" i="7"/>
  <c r="H305" i="2"/>
  <c r="H302" i="2"/>
  <c r="H471" i="2"/>
  <c r="L19" i="7"/>
  <c r="H422" i="2"/>
  <c r="H231" i="2"/>
  <c r="H490" i="2"/>
  <c r="L18" i="7"/>
  <c r="H421" i="2" s="1"/>
  <c r="D31" i="7"/>
  <c r="C17" i="7"/>
  <c r="H218" i="2"/>
  <c r="L23" i="7"/>
  <c r="H426" i="2" s="1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H222" i="2"/>
  <c r="M31" i="7"/>
  <c r="H442" i="2"/>
  <c r="H346" i="2"/>
  <c r="H34" i="7"/>
  <c r="H349" i="2"/>
  <c r="C31" i="7"/>
  <c r="H236" i="2" s="1"/>
  <c r="H258" i="2"/>
  <c r="D34" i="7"/>
  <c r="H261" i="2"/>
  <c r="M34" i="7"/>
  <c r="H459" i="2"/>
  <c r="H456" i="2"/>
  <c r="C44" i="6" l="1"/>
  <c r="C46" i="4"/>
  <c r="H33" i="2" s="1"/>
  <c r="H502" i="2"/>
  <c r="F149" i="11"/>
  <c r="H503" i="2" s="1"/>
  <c r="E15" i="14"/>
  <c r="D15" i="14" s="1"/>
  <c r="C149" i="11"/>
  <c r="H473" i="2" s="1"/>
  <c r="F79" i="11"/>
  <c r="H498" i="2" s="1"/>
  <c r="C79" i="11"/>
  <c r="H468" i="2" s="1"/>
  <c r="H494" i="2"/>
  <c r="H466" i="2"/>
  <c r="C34" i="7"/>
  <c r="H239" i="2" s="1"/>
  <c r="H87" i="2"/>
  <c r="I17" i="7"/>
  <c r="C94" i="4"/>
  <c r="H71" i="2" s="1"/>
  <c r="C31" i="5"/>
  <c r="G33" i="5" s="1"/>
  <c r="H171" i="2" s="1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212" i="2"/>
  <c r="H120" i="2"/>
  <c r="G79" i="4"/>
  <c r="D13" i="12" s="1"/>
  <c r="H110" i="2"/>
  <c r="H93" i="2"/>
  <c r="G37" i="4"/>
  <c r="D18" i="12" s="1"/>
  <c r="H69" i="2"/>
  <c r="C10" i="14"/>
  <c r="C56" i="4"/>
  <c r="J31" i="7"/>
  <c r="L13" i="7"/>
  <c r="H416" i="2" s="1"/>
  <c r="H372" i="2"/>
  <c r="E31" i="7"/>
  <c r="H266" i="2"/>
  <c r="L17" i="7"/>
  <c r="H420" i="2" s="1"/>
  <c r="H37" i="4"/>
  <c r="H95" i="4" s="1"/>
  <c r="D94" i="4"/>
  <c r="D56" i="4"/>
  <c r="G36" i="5"/>
  <c r="H174" i="2" s="1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D11" i="12" l="1"/>
  <c r="H143" i="2"/>
  <c r="C36" i="5"/>
  <c r="D8" i="12" s="1"/>
  <c r="C33" i="5"/>
  <c r="H144" i="2" s="1"/>
  <c r="D47" i="6"/>
  <c r="C45" i="6"/>
  <c r="D12" i="12"/>
  <c r="H94" i="2"/>
  <c r="H354" i="2"/>
  <c r="I31" i="7"/>
  <c r="D10" i="12"/>
  <c r="D5" i="12"/>
  <c r="H124" i="2"/>
  <c r="G95" i="4"/>
  <c r="H125" i="2" s="1"/>
  <c r="C11" i="14"/>
  <c r="D4" i="12"/>
  <c r="C7" i="14"/>
  <c r="D7" i="14" s="1"/>
  <c r="H41" i="2"/>
  <c r="C95" i="4"/>
  <c r="H390" i="2"/>
  <c r="J34" i="7"/>
  <c r="H393" i="2" s="1"/>
  <c r="E34" i="7"/>
  <c r="H283" i="2" s="1"/>
  <c r="H280" i="2"/>
  <c r="D95" i="4"/>
  <c r="H147" i="2"/>
  <c r="G37" i="5"/>
  <c r="C37" i="5"/>
  <c r="H33" i="5"/>
  <c r="D33" i="5"/>
  <c r="D42" i="5"/>
  <c r="D37" i="5"/>
  <c r="H37" i="5"/>
  <c r="H42" i="5" s="1"/>
  <c r="H324" i="2"/>
  <c r="G34" i="7"/>
  <c r="L31" i="7"/>
  <c r="H434" i="2" s="1"/>
  <c r="C42" i="5" l="1"/>
  <c r="H153" i="2" s="1"/>
  <c r="C45" i="5"/>
  <c r="H156" i="2" s="1"/>
  <c r="E9" i="14"/>
  <c r="D9" i="14" s="1"/>
  <c r="H213" i="2"/>
  <c r="C46" i="6"/>
  <c r="I34" i="7"/>
  <c r="H371" i="2" s="1"/>
  <c r="H368" i="2"/>
  <c r="D19" i="12"/>
  <c r="E6" i="14"/>
  <c r="D6" i="12"/>
  <c r="D20" i="12" s="1"/>
  <c r="C6" i="14"/>
  <c r="H72" i="2"/>
  <c r="D16" i="12"/>
  <c r="D21" i="12"/>
  <c r="H148" i="2"/>
  <c r="G42" i="5"/>
  <c r="G44" i="5" s="1"/>
  <c r="H178" i="2" s="1"/>
  <c r="H175" i="2"/>
  <c r="H45" i="5"/>
  <c r="D44" i="5"/>
  <c r="H44" i="5"/>
  <c r="D45" i="5"/>
  <c r="H327" i="2"/>
  <c r="L34" i="7"/>
  <c r="C47" i="6" l="1"/>
  <c r="H215" i="2" s="1"/>
  <c r="H214" i="2"/>
  <c r="E10" i="14"/>
  <c r="D10" i="14" s="1"/>
  <c r="D6" i="14"/>
  <c r="G45" i="5"/>
  <c r="H179" i="2" s="1"/>
  <c r="C44" i="5"/>
  <c r="H176" i="2"/>
  <c r="D24" i="12"/>
  <c r="D23" i="12"/>
  <c r="D22" i="12"/>
  <c r="E11" i="14"/>
  <c r="D11" i="14" s="1"/>
  <c r="H437" i="2"/>
  <c r="H155" i="2" l="1"/>
  <c r="E8" i="14"/>
  <c r="D8" i="14" s="1"/>
</calcChain>
</file>

<file path=xl/sharedStrings.xml><?xml version="1.0" encoding="utf-8"?>
<sst xmlns="http://schemas.openxmlformats.org/spreadsheetml/2006/main" count="2000" uniqueCount="697">
  <si>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</si>
  <si>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</si>
  <si>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</si>
  <si>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</si>
  <si>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</si>
  <si>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</si>
  <si>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</si>
  <si>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</si>
  <si>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</si>
  <si>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</si>
  <si>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</si>
  <si>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</si>
  <si>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</si>
  <si>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</si>
  <si>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</si>
  <si>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</si>
  <si>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</si>
  <si>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Ивар Гьоран Свенсон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</si>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</sst>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21" sqref="B21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45199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45205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44927</v>
      </c>
    </row>
    <row r="10" spans="1:27">
      <c r="A10" s="7" t="s">
        <v>7</v>
      </c>
      <c r="B10" s="316">
        <v>45199</v>
      </c>
    </row>
    <row r="11" spans="1:27">
      <c r="A11" s="7" t="s">
        <v>8</v>
      </c>
      <c r="B11" s="316">
        <v>45205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17</v>
      </c>
    </row>
    <row r="18" spans="1:2">
      <c r="A18" s="7" t="s">
        <v>18</v>
      </c>
      <c r="B18" s="315"/>
    </row>
    <row r="19" spans="1:2">
      <c r="A19" s="7" t="s">
        <v>19</v>
      </c>
      <c r="B19" s="315" t="s">
        <v>696</v>
      </c>
    </row>
    <row r="20" spans="1:2">
      <c r="A20" s="7" t="s">
        <v>20</v>
      </c>
      <c r="B20" s="315" t="s">
        <v>696</v>
      </c>
    </row>
    <row r="21" spans="1:2">
      <c r="A21" s="10" t="s">
        <v>21</v>
      </c>
      <c r="B21" s="317" t="s">
        <v>22</v>
      </c>
    </row>
    <row r="22" spans="1:2">
      <c r="A22" s="10" t="s">
        <v>23</v>
      </c>
      <c r="B22" s="317"/>
    </row>
    <row r="23" spans="1:2">
      <c r="A23" s="10" t="s">
        <v>24</v>
      </c>
      <c r="B23" s="412" t="s">
        <v>25</v>
      </c>
    </row>
    <row r="24" spans="1:2">
      <c r="A24" s="10" t="s">
        <v>26</v>
      </c>
      <c r="B24" s="413" t="s">
        <v>27</v>
      </c>
    </row>
    <row r="25" spans="1:2">
      <c r="A25" s="7" t="s">
        <v>28</v>
      </c>
      <c r="B25" s="414" t="s">
        <v>29</v>
      </c>
    </row>
    <row r="26" spans="1:2">
      <c r="A26" s="10" t="s">
        <v>30</v>
      </c>
      <c r="B26" s="317" t="s">
        <v>31</v>
      </c>
    </row>
    <row r="27" spans="1:2">
      <c r="A27" s="10" t="s">
        <v>32</v>
      </c>
      <c r="B27" s="317" t="s">
        <v>33</v>
      </c>
    </row>
    <row r="28" spans="1:2">
      <c r="A28" s="11"/>
      <c r="B28" s="11"/>
    </row>
    <row r="29" spans="1:2">
      <c r="A29" s="12" t="s">
        <v>34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686</v>
      </c>
    </row>
    <row r="2" spans="1:1">
      <c r="A2" t="s">
        <v>2</v>
      </c>
    </row>
    <row r="5" spans="1:1">
      <c r="A5" t="s">
        <v>13</v>
      </c>
    </row>
    <row r="6" spans="1:1">
      <c r="A6" t="s">
        <v>687</v>
      </c>
    </row>
    <row r="7" spans="1:1">
      <c r="A7" t="s">
        <v>688</v>
      </c>
    </row>
    <row r="8" spans="1:1">
      <c r="A8" t="s">
        <v>689</v>
      </c>
    </row>
    <row r="9" spans="1:1">
      <c r="A9" t="s">
        <v>690</v>
      </c>
    </row>
    <row r="11" spans="1:1">
      <c r="A11" t="s">
        <v>691</v>
      </c>
    </row>
    <row r="12" spans="1:1">
      <c r="A12" t="s">
        <v>692</v>
      </c>
    </row>
    <row r="13" spans="1:1">
      <c r="A13" t="s">
        <v>693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35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30.09.2023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36</v>
      </c>
    </row>
    <row r="8" spans="1:8" ht="31.5">
      <c r="A8" s="59" t="s">
        <v>37</v>
      </c>
      <c r="B8" s="60" t="s">
        <v>38</v>
      </c>
      <c r="C8" s="61" t="s">
        <v>39</v>
      </c>
      <c r="D8" s="62" t="s">
        <v>40</v>
      </c>
      <c r="E8" s="111" t="s">
        <v>41</v>
      </c>
      <c r="F8" s="60" t="s">
        <v>38</v>
      </c>
      <c r="G8" s="61" t="s">
        <v>42</v>
      </c>
      <c r="H8" s="62" t="s">
        <v>43</v>
      </c>
    </row>
    <row r="9" spans="1:8" ht="16.5" thickBot="1">
      <c r="A9" s="131" t="s">
        <v>44</v>
      </c>
      <c r="B9" s="132" t="s">
        <v>45</v>
      </c>
      <c r="C9" s="132">
        <v>1</v>
      </c>
      <c r="D9" s="133">
        <v>2</v>
      </c>
      <c r="E9" s="136" t="s">
        <v>44</v>
      </c>
      <c r="F9" s="132" t="s">
        <v>45</v>
      </c>
      <c r="G9" s="132">
        <v>1</v>
      </c>
      <c r="H9" s="133">
        <v>2</v>
      </c>
    </row>
    <row r="10" spans="1:8">
      <c r="A10" s="134" t="s">
        <v>46</v>
      </c>
      <c r="B10" s="135"/>
      <c r="C10" s="329"/>
      <c r="D10" s="330"/>
      <c r="E10" s="134" t="s">
        <v>47</v>
      </c>
      <c r="F10" s="137"/>
      <c r="G10" s="341"/>
      <c r="H10" s="342"/>
    </row>
    <row r="11" spans="1:8">
      <c r="A11" s="73" t="s">
        <v>48</v>
      </c>
      <c r="B11" s="65"/>
      <c r="C11" s="331"/>
      <c r="D11" s="332"/>
      <c r="E11" s="73" t="s">
        <v>49</v>
      </c>
      <c r="F11" s="112"/>
      <c r="G11" s="343"/>
      <c r="H11" s="344"/>
    </row>
    <row r="12" spans="1:8">
      <c r="A12" s="64" t="s">
        <v>50</v>
      </c>
      <c r="B12" s="66" t="s">
        <v>51</v>
      </c>
      <c r="C12" s="110"/>
      <c r="D12" s="109"/>
      <c r="E12" s="64" t="s">
        <v>52</v>
      </c>
      <c r="F12" s="68" t="s">
        <v>53</v>
      </c>
      <c r="G12" s="110">
        <v>4500</v>
      </c>
      <c r="H12" s="109">
        <v>1181</v>
      </c>
    </row>
    <row r="13" spans="1:8">
      <c r="A13" s="64" t="s">
        <v>54</v>
      </c>
      <c r="B13" s="66" t="s">
        <v>55</v>
      </c>
      <c r="C13" s="110"/>
      <c r="D13" s="109"/>
      <c r="E13" s="64" t="s">
        <v>56</v>
      </c>
      <c r="F13" s="68" t="s">
        <v>57</v>
      </c>
      <c r="G13" s="110">
        <v>4500</v>
      </c>
      <c r="H13" s="109">
        <v>1181</v>
      </c>
    </row>
    <row r="14" spans="1:8">
      <c r="A14" s="64" t="s">
        <v>58</v>
      </c>
      <c r="B14" s="66" t="s">
        <v>59</v>
      </c>
      <c r="C14" s="110"/>
      <c r="D14" s="109"/>
      <c r="E14" s="64" t="s">
        <v>60</v>
      </c>
      <c r="F14" s="68" t="s">
        <v>61</v>
      </c>
      <c r="G14" s="110"/>
      <c r="H14" s="109"/>
    </row>
    <row r="15" spans="1:8">
      <c r="A15" s="64" t="s">
        <v>62</v>
      </c>
      <c r="B15" s="66" t="s">
        <v>63</v>
      </c>
      <c r="C15" s="110"/>
      <c r="D15" s="109"/>
      <c r="E15" s="113" t="s">
        <v>64</v>
      </c>
      <c r="F15" s="68" t="s">
        <v>65</v>
      </c>
      <c r="G15" s="110"/>
      <c r="H15" s="109"/>
    </row>
    <row r="16" spans="1:8">
      <c r="A16" s="64" t="s">
        <v>66</v>
      </c>
      <c r="B16" s="66" t="s">
        <v>67</v>
      </c>
      <c r="C16" s="110"/>
      <c r="D16" s="109"/>
      <c r="E16" s="113" t="s">
        <v>68</v>
      </c>
      <c r="F16" s="68" t="s">
        <v>69</v>
      </c>
      <c r="G16" s="110"/>
      <c r="H16" s="109"/>
    </row>
    <row r="17" spans="1:13">
      <c r="A17" s="64" t="s">
        <v>70</v>
      </c>
      <c r="B17" s="66" t="s">
        <v>71</v>
      </c>
      <c r="C17" s="110"/>
      <c r="D17" s="109"/>
      <c r="E17" s="113" t="s">
        <v>72</v>
      </c>
      <c r="F17" s="68" t="s">
        <v>73</v>
      </c>
      <c r="G17" s="110"/>
      <c r="H17" s="109"/>
    </row>
    <row r="18" spans="1:13" ht="31.5">
      <c r="A18" s="64" t="s">
        <v>74</v>
      </c>
      <c r="B18" s="66" t="s">
        <v>75</v>
      </c>
      <c r="C18" s="110"/>
      <c r="D18" s="109"/>
      <c r="E18" s="239" t="s">
        <v>76</v>
      </c>
      <c r="F18" s="238" t="s">
        <v>77</v>
      </c>
      <c r="G18" s="345">
        <f>G12+G15+G16+G17</f>
        <v>4500</v>
      </c>
      <c r="H18" s="346">
        <f>H12+H15+H16+H17</f>
        <v>1181</v>
      </c>
    </row>
    <row r="19" spans="1:13">
      <c r="A19" s="64" t="s">
        <v>78</v>
      </c>
      <c r="B19" s="66" t="s">
        <v>79</v>
      </c>
      <c r="C19" s="110"/>
      <c r="D19" s="109"/>
      <c r="E19" s="73" t="s">
        <v>80</v>
      </c>
      <c r="F19" s="69"/>
      <c r="G19" s="347"/>
      <c r="H19" s="348"/>
    </row>
    <row r="20" spans="1:13">
      <c r="A20" s="240" t="s">
        <v>81</v>
      </c>
      <c r="B20" s="70" t="s">
        <v>82</v>
      </c>
      <c r="C20" s="333">
        <f>SUM(C12:C19)</f>
        <v>0</v>
      </c>
      <c r="D20" s="334">
        <f>SUM(D12:D19)</f>
        <v>0</v>
      </c>
      <c r="E20" s="64" t="s">
        <v>83</v>
      </c>
      <c r="F20" s="68" t="s">
        <v>84</v>
      </c>
      <c r="G20" s="110"/>
      <c r="H20" s="109"/>
    </row>
    <row r="21" spans="1:13">
      <c r="A21" s="73" t="s">
        <v>85</v>
      </c>
      <c r="B21" s="70" t="s">
        <v>86</v>
      </c>
      <c r="C21" s="234"/>
      <c r="D21" s="235"/>
      <c r="E21" s="64" t="s">
        <v>87</v>
      </c>
      <c r="F21" s="68" t="s">
        <v>88</v>
      </c>
      <c r="G21" s="110">
        <v>3</v>
      </c>
      <c r="H21" s="109">
        <v>3</v>
      </c>
    </row>
    <row r="22" spans="1:13">
      <c r="A22" s="73" t="s">
        <v>89</v>
      </c>
      <c r="B22" s="70" t="s">
        <v>90</v>
      </c>
      <c r="C22" s="234"/>
      <c r="D22" s="235"/>
      <c r="E22" s="114" t="s">
        <v>91</v>
      </c>
      <c r="F22" s="68" t="s">
        <v>92</v>
      </c>
      <c r="G22" s="331">
        <f>SUM(G23:G25)</f>
        <v>0</v>
      </c>
      <c r="H22" s="332">
        <f>SUM(H23:H25)</f>
        <v>0</v>
      </c>
      <c r="M22" s="71"/>
    </row>
    <row r="23" spans="1:13">
      <c r="A23" s="73" t="s">
        <v>93</v>
      </c>
      <c r="B23" s="66"/>
      <c r="C23" s="331"/>
      <c r="D23" s="332"/>
      <c r="E23" s="113" t="s">
        <v>94</v>
      </c>
      <c r="F23" s="68" t="s">
        <v>95</v>
      </c>
      <c r="G23" s="110"/>
      <c r="H23" s="109"/>
    </row>
    <row r="24" spans="1:13">
      <c r="A24" s="64" t="s">
        <v>96</v>
      </c>
      <c r="B24" s="66" t="s">
        <v>97</v>
      </c>
      <c r="C24" s="110"/>
      <c r="D24" s="109"/>
      <c r="E24" s="115" t="s">
        <v>98</v>
      </c>
      <c r="F24" s="68" t="s">
        <v>99</v>
      </c>
      <c r="G24" s="110"/>
      <c r="H24" s="109"/>
      <c r="M24" s="71"/>
    </row>
    <row r="25" spans="1:13">
      <c r="A25" s="64" t="s">
        <v>100</v>
      </c>
      <c r="B25" s="66" t="s">
        <v>101</v>
      </c>
      <c r="C25" s="110"/>
      <c r="D25" s="109"/>
      <c r="E25" s="64" t="s">
        <v>102</v>
      </c>
      <c r="F25" s="68" t="s">
        <v>103</v>
      </c>
      <c r="G25" s="110"/>
      <c r="H25" s="109"/>
    </row>
    <row r="26" spans="1:13">
      <c r="A26" s="64" t="s">
        <v>104</v>
      </c>
      <c r="B26" s="66" t="s">
        <v>105</v>
      </c>
      <c r="C26" s="110"/>
      <c r="D26" s="109"/>
      <c r="E26" s="242" t="s">
        <v>106</v>
      </c>
      <c r="F26" s="69" t="s">
        <v>107</v>
      </c>
      <c r="G26" s="333">
        <f>G20+G21+G22</f>
        <v>3</v>
      </c>
      <c r="H26" s="334">
        <f>H20+H21+H22</f>
        <v>3</v>
      </c>
      <c r="M26" s="71"/>
    </row>
    <row r="27" spans="1:13">
      <c r="A27" s="64" t="s">
        <v>108</v>
      </c>
      <c r="B27" s="66" t="s">
        <v>109</v>
      </c>
      <c r="C27" s="110"/>
      <c r="D27" s="109"/>
      <c r="E27" s="73" t="s">
        <v>110</v>
      </c>
      <c r="F27" s="69"/>
      <c r="G27" s="347"/>
      <c r="H27" s="348"/>
    </row>
    <row r="28" spans="1:13">
      <c r="A28" s="240" t="s">
        <v>111</v>
      </c>
      <c r="B28" s="70" t="s">
        <v>112</v>
      </c>
      <c r="C28" s="333">
        <f>SUM(C24:C27)</f>
        <v>0</v>
      </c>
      <c r="D28" s="334">
        <f>SUM(D24:D27)</f>
        <v>0</v>
      </c>
      <c r="E28" s="115" t="s">
        <v>113</v>
      </c>
      <c r="F28" s="68" t="s">
        <v>114</v>
      </c>
      <c r="G28" s="331">
        <f>SUM(G29:G31)</f>
        <v>-245</v>
      </c>
      <c r="H28" s="332">
        <f>SUM(H29:H31)</f>
        <v>-488</v>
      </c>
      <c r="M28" s="71"/>
    </row>
    <row r="29" spans="1:13">
      <c r="A29" s="64"/>
      <c r="B29" s="66"/>
      <c r="C29" s="331"/>
      <c r="D29" s="332"/>
      <c r="E29" s="64" t="s">
        <v>115</v>
      </c>
      <c r="F29" s="68" t="s">
        <v>116</v>
      </c>
      <c r="G29" s="110">
        <v>243</v>
      </c>
      <c r="H29" s="109"/>
    </row>
    <row r="30" spans="1:13">
      <c r="A30" s="73" t="s">
        <v>117</v>
      </c>
      <c r="B30" s="66"/>
      <c r="C30" s="331"/>
      <c r="D30" s="332"/>
      <c r="E30" s="114" t="s">
        <v>118</v>
      </c>
      <c r="F30" s="68" t="s">
        <v>119</v>
      </c>
      <c r="G30" s="110">
        <v>-488</v>
      </c>
      <c r="H30" s="109">
        <v>-488</v>
      </c>
      <c r="M30" s="71"/>
    </row>
    <row r="31" spans="1:13">
      <c r="A31" s="64" t="s">
        <v>120</v>
      </c>
      <c r="B31" s="66" t="s">
        <v>121</v>
      </c>
      <c r="C31" s="110"/>
      <c r="D31" s="109"/>
      <c r="E31" s="64" t="s">
        <v>122</v>
      </c>
      <c r="F31" s="68" t="s">
        <v>123</v>
      </c>
      <c r="G31" s="110"/>
      <c r="H31" s="109"/>
    </row>
    <row r="32" spans="1:13">
      <c r="A32" s="64" t="s">
        <v>124</v>
      </c>
      <c r="B32" s="66" t="s">
        <v>125</v>
      </c>
      <c r="C32" s="110"/>
      <c r="D32" s="109"/>
      <c r="E32" s="115" t="s">
        <v>126</v>
      </c>
      <c r="F32" s="68" t="s">
        <v>127</v>
      </c>
      <c r="G32" s="110"/>
      <c r="H32" s="109">
        <v>243</v>
      </c>
      <c r="M32" s="71"/>
    </row>
    <row r="33" spans="1:13">
      <c r="A33" s="240" t="s">
        <v>128</v>
      </c>
      <c r="B33" s="70" t="s">
        <v>129</v>
      </c>
      <c r="C33" s="333">
        <f>C31+C32</f>
        <v>0</v>
      </c>
      <c r="D33" s="334">
        <f>D31+D32</f>
        <v>0</v>
      </c>
      <c r="E33" s="113" t="s">
        <v>130</v>
      </c>
      <c r="F33" s="68" t="s">
        <v>131</v>
      </c>
      <c r="G33" s="110">
        <v>-292</v>
      </c>
      <c r="H33" s="109"/>
    </row>
    <row r="34" spans="1:13">
      <c r="A34" s="73" t="s">
        <v>132</v>
      </c>
      <c r="B34" s="66"/>
      <c r="C34" s="331"/>
      <c r="D34" s="332"/>
      <c r="E34" s="242" t="s">
        <v>133</v>
      </c>
      <c r="F34" s="69" t="s">
        <v>134</v>
      </c>
      <c r="G34" s="333">
        <f>G28+G32+G33</f>
        <v>-537</v>
      </c>
      <c r="H34" s="334">
        <f>H28+H32+H33</f>
        <v>-245</v>
      </c>
    </row>
    <row r="35" spans="1:13">
      <c r="A35" s="64" t="s">
        <v>135</v>
      </c>
      <c r="B35" s="66" t="s">
        <v>136</v>
      </c>
      <c r="C35" s="331">
        <f>SUM(C36:C39)</f>
        <v>789</v>
      </c>
      <c r="D35" s="332">
        <f>SUM(D36:D39)</f>
        <v>360</v>
      </c>
      <c r="E35" s="64"/>
      <c r="F35" s="72"/>
      <c r="G35" s="349"/>
      <c r="H35" s="350"/>
    </row>
    <row r="36" spans="1:13">
      <c r="A36" s="64" t="s">
        <v>137</v>
      </c>
      <c r="B36" s="66" t="s">
        <v>138</v>
      </c>
      <c r="C36" s="110"/>
      <c r="D36" s="109"/>
      <c r="E36" s="116"/>
      <c r="F36" s="74"/>
      <c r="G36" s="349"/>
      <c r="H36" s="350"/>
    </row>
    <row r="37" spans="1:13">
      <c r="A37" s="64" t="s">
        <v>139</v>
      </c>
      <c r="B37" s="66" t="s">
        <v>140</v>
      </c>
      <c r="C37" s="110"/>
      <c r="D37" s="109"/>
      <c r="E37" s="241" t="s">
        <v>141</v>
      </c>
      <c r="F37" s="72" t="s">
        <v>142</v>
      </c>
      <c r="G37" s="335">
        <f>G26+G18+G34</f>
        <v>3966</v>
      </c>
      <c r="H37" s="336">
        <f>H26+H18+H34</f>
        <v>939</v>
      </c>
    </row>
    <row r="38" spans="1:13">
      <c r="A38" s="64" t="s">
        <v>143</v>
      </c>
      <c r="B38" s="66" t="s">
        <v>144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145</v>
      </c>
      <c r="B39" s="66" t="s">
        <v>146</v>
      </c>
      <c r="C39" s="110">
        <v>789</v>
      </c>
      <c r="D39" s="109">
        <v>360</v>
      </c>
      <c r="E39" s="126"/>
      <c r="F39" s="127"/>
      <c r="G39" s="351"/>
      <c r="H39" s="352"/>
    </row>
    <row r="40" spans="1:13">
      <c r="A40" s="64" t="s">
        <v>147</v>
      </c>
      <c r="B40" s="66" t="s">
        <v>148</v>
      </c>
      <c r="C40" s="331">
        <f>C41+C42+C44</f>
        <v>0</v>
      </c>
      <c r="D40" s="332">
        <f>D41+D42+D44</f>
        <v>0</v>
      </c>
      <c r="E40" s="128" t="s">
        <v>149</v>
      </c>
      <c r="F40" s="125" t="s">
        <v>150</v>
      </c>
      <c r="G40" s="318"/>
      <c r="H40" s="319"/>
      <c r="M40" s="71"/>
    </row>
    <row r="41" spans="1:13" ht="16.5" thickBot="1">
      <c r="A41" s="64" t="s">
        <v>151</v>
      </c>
      <c r="B41" s="66" t="s">
        <v>152</v>
      </c>
      <c r="C41" s="110"/>
      <c r="D41" s="109"/>
      <c r="E41" s="129"/>
      <c r="F41" s="124"/>
      <c r="G41" s="351"/>
      <c r="H41" s="352"/>
    </row>
    <row r="42" spans="1:13">
      <c r="A42" s="64" t="s">
        <v>153</v>
      </c>
      <c r="B42" s="66" t="s">
        <v>154</v>
      </c>
      <c r="C42" s="110"/>
      <c r="D42" s="109"/>
      <c r="E42" s="128" t="s">
        <v>155</v>
      </c>
      <c r="F42" s="130"/>
      <c r="G42" s="353"/>
      <c r="H42" s="354"/>
    </row>
    <row r="43" spans="1:13">
      <c r="A43" s="64" t="s">
        <v>156</v>
      </c>
      <c r="B43" s="66" t="s">
        <v>157</v>
      </c>
      <c r="C43" s="110"/>
      <c r="D43" s="109"/>
      <c r="E43" s="73" t="s">
        <v>158</v>
      </c>
      <c r="F43" s="74"/>
      <c r="G43" s="349"/>
      <c r="H43" s="350"/>
    </row>
    <row r="44" spans="1:13">
      <c r="A44" s="64" t="s">
        <v>159</v>
      </c>
      <c r="B44" s="66" t="s">
        <v>160</v>
      </c>
      <c r="C44" s="110"/>
      <c r="D44" s="109"/>
      <c r="E44" s="113" t="s">
        <v>161</v>
      </c>
      <c r="F44" s="68" t="s">
        <v>162</v>
      </c>
      <c r="G44" s="110"/>
      <c r="H44" s="109"/>
      <c r="M44" s="71"/>
    </row>
    <row r="45" spans="1:13">
      <c r="A45" s="64" t="s">
        <v>163</v>
      </c>
      <c r="B45" s="66" t="s">
        <v>164</v>
      </c>
      <c r="C45" s="110"/>
      <c r="D45" s="109"/>
      <c r="E45" s="119" t="s">
        <v>165</v>
      </c>
      <c r="F45" s="68" t="s">
        <v>166</v>
      </c>
      <c r="G45" s="110"/>
      <c r="H45" s="109"/>
    </row>
    <row r="46" spans="1:13">
      <c r="A46" s="231" t="s">
        <v>167</v>
      </c>
      <c r="B46" s="70" t="s">
        <v>168</v>
      </c>
      <c r="C46" s="333">
        <f>C35+C40+C45</f>
        <v>789</v>
      </c>
      <c r="D46" s="334">
        <f>D35+D40+D45</f>
        <v>360</v>
      </c>
      <c r="E46" s="114" t="s">
        <v>169</v>
      </c>
      <c r="F46" s="68" t="s">
        <v>170</v>
      </c>
      <c r="G46" s="110"/>
      <c r="H46" s="109"/>
      <c r="M46" s="71"/>
    </row>
    <row r="47" spans="1:13">
      <c r="A47" s="73" t="s">
        <v>171</v>
      </c>
      <c r="B47" s="63"/>
      <c r="C47" s="335"/>
      <c r="D47" s="336"/>
      <c r="E47" s="64" t="s">
        <v>172</v>
      </c>
      <c r="F47" s="68" t="s">
        <v>173</v>
      </c>
      <c r="G47" s="110"/>
      <c r="H47" s="109"/>
    </row>
    <row r="48" spans="1:13">
      <c r="A48" s="64" t="s">
        <v>174</v>
      </c>
      <c r="B48" s="66" t="s">
        <v>175</v>
      </c>
      <c r="C48" s="110"/>
      <c r="D48" s="109"/>
      <c r="E48" s="114" t="s">
        <v>176</v>
      </c>
      <c r="F48" s="68" t="s">
        <v>177</v>
      </c>
      <c r="G48" s="110"/>
      <c r="H48" s="109"/>
      <c r="M48" s="71"/>
    </row>
    <row r="49" spans="1:13">
      <c r="A49" s="64" t="s">
        <v>178</v>
      </c>
      <c r="B49" s="66" t="s">
        <v>179</v>
      </c>
      <c r="C49" s="110">
        <v>190</v>
      </c>
      <c r="D49" s="109">
        <v>190</v>
      </c>
      <c r="E49" s="64" t="s">
        <v>180</v>
      </c>
      <c r="F49" s="68" t="s">
        <v>181</v>
      </c>
      <c r="G49" s="110"/>
      <c r="H49" s="109"/>
    </row>
    <row r="50" spans="1:13">
      <c r="A50" s="64" t="s">
        <v>182</v>
      </c>
      <c r="B50" s="66" t="s">
        <v>183</v>
      </c>
      <c r="C50" s="110"/>
      <c r="D50" s="109"/>
      <c r="E50" s="114" t="s">
        <v>81</v>
      </c>
      <c r="F50" s="69" t="s">
        <v>184</v>
      </c>
      <c r="G50" s="331">
        <f>SUM(G44:G49)</f>
        <v>0</v>
      </c>
      <c r="H50" s="332">
        <f>SUM(H44:H49)</f>
        <v>0</v>
      </c>
    </row>
    <row r="51" spans="1:13">
      <c r="A51" s="64" t="s">
        <v>108</v>
      </c>
      <c r="B51" s="66" t="s">
        <v>185</v>
      </c>
      <c r="C51" s="110"/>
      <c r="D51" s="109"/>
      <c r="E51" s="64"/>
      <c r="F51" s="68"/>
      <c r="G51" s="331"/>
      <c r="H51" s="332"/>
    </row>
    <row r="52" spans="1:13">
      <c r="A52" s="240" t="s">
        <v>186</v>
      </c>
      <c r="B52" s="70" t="s">
        <v>187</v>
      </c>
      <c r="C52" s="333">
        <f>SUM(C48:C51)</f>
        <v>190</v>
      </c>
      <c r="D52" s="334">
        <f>SUM(D48:D51)</f>
        <v>190</v>
      </c>
      <c r="E52" s="114" t="s">
        <v>188</v>
      </c>
      <c r="F52" s="69" t="s">
        <v>189</v>
      </c>
      <c r="G52" s="110"/>
      <c r="H52" s="109"/>
    </row>
    <row r="53" spans="1:13">
      <c r="A53" s="64" t="s">
        <v>190</v>
      </c>
      <c r="B53" s="70"/>
      <c r="C53" s="331"/>
      <c r="D53" s="332"/>
      <c r="E53" s="64" t="s">
        <v>191</v>
      </c>
      <c r="F53" s="69" t="s">
        <v>192</v>
      </c>
      <c r="G53" s="110"/>
      <c r="H53" s="109"/>
    </row>
    <row r="54" spans="1:13">
      <c r="A54" s="73" t="s">
        <v>193</v>
      </c>
      <c r="B54" s="70" t="s">
        <v>194</v>
      </c>
      <c r="C54" s="236"/>
      <c r="D54" s="237"/>
      <c r="E54" s="64" t="s">
        <v>195</v>
      </c>
      <c r="F54" s="69" t="s">
        <v>196</v>
      </c>
      <c r="G54" s="110"/>
      <c r="H54" s="109"/>
    </row>
    <row r="55" spans="1:13">
      <c r="A55" s="73" t="s">
        <v>197</v>
      </c>
      <c r="B55" s="70" t="s">
        <v>198</v>
      </c>
      <c r="C55" s="236">
        <v>1</v>
      </c>
      <c r="D55" s="237">
        <v>1</v>
      </c>
      <c r="E55" s="64" t="s">
        <v>199</v>
      </c>
      <c r="F55" s="69" t="s">
        <v>200</v>
      </c>
      <c r="G55" s="110"/>
      <c r="H55" s="109"/>
    </row>
    <row r="56" spans="1:13" ht="16.5" thickBot="1">
      <c r="A56" s="233" t="s">
        <v>201</v>
      </c>
      <c r="B56" s="121" t="s">
        <v>202</v>
      </c>
      <c r="C56" s="337">
        <f>C20+C21+C22+C28+C33+C46+C52+C54+C55</f>
        <v>980</v>
      </c>
      <c r="D56" s="338">
        <f>D20+D21+D22+D28+D33+D46+D52+D54+D55</f>
        <v>551</v>
      </c>
      <c r="E56" s="73" t="s">
        <v>203</v>
      </c>
      <c r="F56" s="72" t="s">
        <v>204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205</v>
      </c>
      <c r="B57" s="123"/>
      <c r="C57" s="329"/>
      <c r="D57" s="330"/>
      <c r="E57" s="122" t="s">
        <v>206</v>
      </c>
      <c r="F57" s="125"/>
      <c r="G57" s="329"/>
      <c r="H57" s="330"/>
    </row>
    <row r="58" spans="1:13">
      <c r="A58" s="73" t="s">
        <v>207</v>
      </c>
      <c r="B58" s="63"/>
      <c r="C58" s="335"/>
      <c r="D58" s="336"/>
      <c r="E58" s="73" t="s">
        <v>158</v>
      </c>
      <c r="F58" s="68"/>
      <c r="G58" s="331"/>
      <c r="H58" s="332"/>
      <c r="M58" s="71"/>
    </row>
    <row r="59" spans="1:13" ht="31.5">
      <c r="A59" s="64" t="s">
        <v>208</v>
      </c>
      <c r="B59" s="66" t="s">
        <v>209</v>
      </c>
      <c r="C59" s="110"/>
      <c r="D59" s="109"/>
      <c r="E59" s="114" t="s">
        <v>210</v>
      </c>
      <c r="F59" s="244" t="s">
        <v>211</v>
      </c>
      <c r="G59" s="110"/>
      <c r="H59" s="109"/>
    </row>
    <row r="60" spans="1:13">
      <c r="A60" s="64" t="s">
        <v>212</v>
      </c>
      <c r="B60" s="66" t="s">
        <v>213</v>
      </c>
      <c r="C60" s="110"/>
      <c r="D60" s="109"/>
      <c r="E60" s="64" t="s">
        <v>214</v>
      </c>
      <c r="F60" s="68" t="s">
        <v>215</v>
      </c>
      <c r="G60" s="110"/>
      <c r="H60" s="109"/>
      <c r="M60" s="71"/>
    </row>
    <row r="61" spans="1:13">
      <c r="A61" s="64" t="s">
        <v>216</v>
      </c>
      <c r="B61" s="66" t="s">
        <v>217</v>
      </c>
      <c r="C61" s="110"/>
      <c r="D61" s="109"/>
      <c r="E61" s="113" t="s">
        <v>218</v>
      </c>
      <c r="F61" s="68" t="s">
        <v>219</v>
      </c>
      <c r="G61" s="331">
        <f>SUM(G62:G68)</f>
        <v>20</v>
      </c>
      <c r="H61" s="332">
        <f>SUM(H62:H68)</f>
        <v>16</v>
      </c>
    </row>
    <row r="62" spans="1:13">
      <c r="A62" s="64" t="s">
        <v>220</v>
      </c>
      <c r="B62" s="66" t="s">
        <v>221</v>
      </c>
      <c r="C62" s="110"/>
      <c r="D62" s="109"/>
      <c r="E62" s="113" t="s">
        <v>222</v>
      </c>
      <c r="F62" s="68" t="s">
        <v>223</v>
      </c>
      <c r="G62" s="110"/>
      <c r="H62" s="109"/>
      <c r="M62" s="71"/>
    </row>
    <row r="63" spans="1:13">
      <c r="A63" s="64" t="s">
        <v>224</v>
      </c>
      <c r="B63" s="66" t="s">
        <v>225</v>
      </c>
      <c r="C63" s="110"/>
      <c r="D63" s="109"/>
      <c r="E63" s="64" t="s">
        <v>226</v>
      </c>
      <c r="F63" s="68" t="s">
        <v>227</v>
      </c>
      <c r="G63" s="110"/>
      <c r="H63" s="109"/>
    </row>
    <row r="64" spans="1:13">
      <c r="A64" s="64" t="s">
        <v>228</v>
      </c>
      <c r="B64" s="66" t="s">
        <v>229</v>
      </c>
      <c r="C64" s="110"/>
      <c r="D64" s="109"/>
      <c r="E64" s="64" t="s">
        <v>230</v>
      </c>
      <c r="F64" s="68" t="s">
        <v>231</v>
      </c>
      <c r="G64" s="110"/>
      <c r="H64" s="109">
        <v>2</v>
      </c>
      <c r="M64" s="71"/>
    </row>
    <row r="65" spans="1:13">
      <c r="A65" s="240" t="s">
        <v>81</v>
      </c>
      <c r="B65" s="70" t="s">
        <v>232</v>
      </c>
      <c r="C65" s="333">
        <f>SUM(C59:C64)</f>
        <v>0</v>
      </c>
      <c r="D65" s="334">
        <f>SUM(D59:D64)</f>
        <v>0</v>
      </c>
      <c r="E65" s="64" t="s">
        <v>233</v>
      </c>
      <c r="F65" s="68" t="s">
        <v>234</v>
      </c>
      <c r="G65" s="110"/>
      <c r="H65" s="109"/>
    </row>
    <row r="66" spans="1:13">
      <c r="A66" s="64"/>
      <c r="B66" s="70"/>
      <c r="C66" s="331"/>
      <c r="D66" s="332"/>
      <c r="E66" s="64" t="s">
        <v>235</v>
      </c>
      <c r="F66" s="68" t="s">
        <v>236</v>
      </c>
      <c r="G66" s="110">
        <v>10</v>
      </c>
      <c r="H66" s="109">
        <v>3</v>
      </c>
    </row>
    <row r="67" spans="1:13">
      <c r="A67" s="73" t="s">
        <v>237</v>
      </c>
      <c r="B67" s="63"/>
      <c r="C67" s="335"/>
      <c r="D67" s="336"/>
      <c r="E67" s="64" t="s">
        <v>238</v>
      </c>
      <c r="F67" s="68" t="s">
        <v>239</v>
      </c>
      <c r="G67" s="110">
        <v>6</v>
      </c>
      <c r="H67" s="109">
        <v>4</v>
      </c>
    </row>
    <row r="68" spans="1:13">
      <c r="A68" s="64" t="s">
        <v>240</v>
      </c>
      <c r="B68" s="66" t="s">
        <v>241</v>
      </c>
      <c r="C68" s="110"/>
      <c r="D68" s="109"/>
      <c r="E68" s="64" t="s">
        <v>242</v>
      </c>
      <c r="F68" s="68" t="s">
        <v>243</v>
      </c>
      <c r="G68" s="110">
        <v>4</v>
      </c>
      <c r="H68" s="109">
        <v>7</v>
      </c>
    </row>
    <row r="69" spans="1:13">
      <c r="A69" s="64" t="s">
        <v>244</v>
      </c>
      <c r="B69" s="66" t="s">
        <v>245</v>
      </c>
      <c r="C69" s="110">
        <v>40</v>
      </c>
      <c r="D69" s="109"/>
      <c r="E69" s="114" t="s">
        <v>108</v>
      </c>
      <c r="F69" s="68" t="s">
        <v>246</v>
      </c>
      <c r="G69" s="110">
        <v>31</v>
      </c>
      <c r="H69" s="109">
        <v>23</v>
      </c>
    </row>
    <row r="70" spans="1:13">
      <c r="A70" s="64" t="s">
        <v>247</v>
      </c>
      <c r="B70" s="66" t="s">
        <v>248</v>
      </c>
      <c r="C70" s="110"/>
      <c r="D70" s="109"/>
      <c r="E70" s="64" t="s">
        <v>249</v>
      </c>
      <c r="F70" s="68" t="s">
        <v>250</v>
      </c>
      <c r="G70" s="110"/>
      <c r="H70" s="109"/>
    </row>
    <row r="71" spans="1:13">
      <c r="A71" s="64" t="s">
        <v>251</v>
      </c>
      <c r="B71" s="66" t="s">
        <v>252</v>
      </c>
      <c r="C71" s="110"/>
      <c r="D71" s="109"/>
      <c r="E71" s="232" t="s">
        <v>76</v>
      </c>
      <c r="F71" s="69" t="s">
        <v>253</v>
      </c>
      <c r="G71" s="333">
        <f>G59+G60+G61+G69+G70</f>
        <v>51</v>
      </c>
      <c r="H71" s="334">
        <f>H59+H60+H61+H69+H70</f>
        <v>39</v>
      </c>
    </row>
    <row r="72" spans="1:13">
      <c r="A72" s="64" t="s">
        <v>254</v>
      </c>
      <c r="B72" s="66" t="s">
        <v>255</v>
      </c>
      <c r="C72" s="110"/>
      <c r="D72" s="109"/>
      <c r="E72" s="113"/>
      <c r="F72" s="68"/>
      <c r="G72" s="331"/>
      <c r="H72" s="332"/>
    </row>
    <row r="73" spans="1:13">
      <c r="A73" s="64" t="s">
        <v>256</v>
      </c>
      <c r="B73" s="66" t="s">
        <v>257</v>
      </c>
      <c r="C73" s="110"/>
      <c r="D73" s="109">
        <v>2</v>
      </c>
      <c r="E73" s="231" t="s">
        <v>258</v>
      </c>
      <c r="F73" s="69" t="s">
        <v>259</v>
      </c>
      <c r="G73" s="236"/>
      <c r="H73" s="237"/>
    </row>
    <row r="74" spans="1:13">
      <c r="A74" s="64" t="s">
        <v>260</v>
      </c>
      <c r="B74" s="66" t="s">
        <v>261</v>
      </c>
      <c r="C74" s="110"/>
      <c r="D74" s="109"/>
      <c r="E74" s="309"/>
      <c r="F74" s="310"/>
      <c r="G74" s="331"/>
      <c r="H74" s="355"/>
    </row>
    <row r="75" spans="1:13">
      <c r="A75" s="64" t="s">
        <v>262</v>
      </c>
      <c r="B75" s="66" t="s">
        <v>263</v>
      </c>
      <c r="C75" s="110">
        <v>51</v>
      </c>
      <c r="D75" s="109">
        <v>30</v>
      </c>
      <c r="E75" s="243" t="s">
        <v>191</v>
      </c>
      <c r="F75" s="69" t="s">
        <v>264</v>
      </c>
      <c r="G75" s="236"/>
      <c r="H75" s="237"/>
    </row>
    <row r="76" spans="1:13">
      <c r="A76" s="240" t="s">
        <v>106</v>
      </c>
      <c r="B76" s="70" t="s">
        <v>265</v>
      </c>
      <c r="C76" s="333">
        <f>SUM(C68:C75)</f>
        <v>91</v>
      </c>
      <c r="D76" s="334">
        <f>SUM(D68:D75)</f>
        <v>32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266</v>
      </c>
      <c r="F77" s="69" t="s">
        <v>267</v>
      </c>
      <c r="G77" s="236"/>
      <c r="H77" s="237"/>
    </row>
    <row r="78" spans="1:13">
      <c r="A78" s="73" t="s">
        <v>268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269</v>
      </c>
      <c r="B79" s="66" t="s">
        <v>270</v>
      </c>
      <c r="C79" s="331">
        <f>SUM(C80:C82)</f>
        <v>0</v>
      </c>
      <c r="D79" s="332">
        <f>SUM(D80:D82)</f>
        <v>0</v>
      </c>
      <c r="E79" s="118" t="s">
        <v>271</v>
      </c>
      <c r="F79" s="72" t="s">
        <v>272</v>
      </c>
      <c r="G79" s="335">
        <f>G71+G73+G75+G77</f>
        <v>51</v>
      </c>
      <c r="H79" s="336">
        <f>H71+H73+H75+H77</f>
        <v>39</v>
      </c>
    </row>
    <row r="80" spans="1:13">
      <c r="A80" s="64" t="s">
        <v>273</v>
      </c>
      <c r="B80" s="66" t="s">
        <v>274</v>
      </c>
      <c r="C80" s="110"/>
      <c r="D80" s="109"/>
      <c r="E80" s="309"/>
      <c r="F80" s="310"/>
      <c r="G80" s="331"/>
      <c r="H80" s="355"/>
    </row>
    <row r="81" spans="1:13">
      <c r="A81" s="64" t="s">
        <v>275</v>
      </c>
      <c r="B81" s="66" t="s">
        <v>276</v>
      </c>
      <c r="C81" s="110"/>
      <c r="D81" s="109"/>
      <c r="E81" s="64"/>
      <c r="F81" s="75"/>
      <c r="G81" s="356"/>
      <c r="H81" s="357"/>
    </row>
    <row r="82" spans="1:13">
      <c r="A82" s="64" t="s">
        <v>277</v>
      </c>
      <c r="B82" s="66" t="s">
        <v>278</v>
      </c>
      <c r="C82" s="110"/>
      <c r="D82" s="109"/>
      <c r="E82" s="120"/>
      <c r="F82" s="76"/>
      <c r="G82" s="356"/>
      <c r="H82" s="357"/>
    </row>
    <row r="83" spans="1:13">
      <c r="A83" s="64" t="s">
        <v>279</v>
      </c>
      <c r="B83" s="66" t="s">
        <v>280</v>
      </c>
      <c r="C83" s="110"/>
      <c r="D83" s="109"/>
      <c r="E83" s="117"/>
      <c r="F83" s="76"/>
      <c r="G83" s="356"/>
      <c r="H83" s="357"/>
    </row>
    <row r="84" spans="1:13">
      <c r="A84" s="64" t="s">
        <v>163</v>
      </c>
      <c r="B84" s="66" t="s">
        <v>281</v>
      </c>
      <c r="C84" s="110"/>
      <c r="D84" s="109"/>
      <c r="E84" s="120"/>
      <c r="F84" s="76"/>
      <c r="G84" s="356"/>
      <c r="H84" s="357"/>
    </row>
    <row r="85" spans="1:13">
      <c r="A85" s="240" t="s">
        <v>282</v>
      </c>
      <c r="B85" s="70" t="s">
        <v>283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284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285</v>
      </c>
      <c r="B88" s="66" t="s">
        <v>286</v>
      </c>
      <c r="C88" s="110">
        <v>71</v>
      </c>
      <c r="D88" s="109">
        <v>48</v>
      </c>
      <c r="E88" s="120"/>
      <c r="F88" s="76"/>
      <c r="G88" s="356"/>
      <c r="H88" s="357"/>
      <c r="M88" s="71"/>
    </row>
    <row r="89" spans="1:13">
      <c r="A89" s="64" t="s">
        <v>287</v>
      </c>
      <c r="B89" s="66" t="s">
        <v>288</v>
      </c>
      <c r="C89" s="110">
        <v>2845</v>
      </c>
      <c r="D89" s="109">
        <v>317</v>
      </c>
      <c r="E89" s="117"/>
      <c r="F89" s="76"/>
      <c r="G89" s="356"/>
      <c r="H89" s="357"/>
    </row>
    <row r="90" spans="1:13">
      <c r="A90" s="64" t="s">
        <v>289</v>
      </c>
      <c r="B90" s="66" t="s">
        <v>290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291</v>
      </c>
      <c r="B91" s="66" t="s">
        <v>292</v>
      </c>
      <c r="C91" s="110"/>
      <c r="D91" s="109"/>
      <c r="E91" s="117"/>
      <c r="F91" s="76"/>
      <c r="G91" s="356"/>
      <c r="H91" s="357"/>
    </row>
    <row r="92" spans="1:13">
      <c r="A92" s="240" t="s">
        <v>293</v>
      </c>
      <c r="B92" s="70" t="s">
        <v>294</v>
      </c>
      <c r="C92" s="333">
        <f>SUM(C88:C91)</f>
        <v>2916</v>
      </c>
      <c r="D92" s="334">
        <f>SUM(D88:D91)</f>
        <v>365</v>
      </c>
      <c r="E92" s="117"/>
      <c r="F92" s="76"/>
      <c r="G92" s="356"/>
      <c r="H92" s="357"/>
      <c r="M92" s="71"/>
    </row>
    <row r="93" spans="1:13">
      <c r="A93" s="231" t="s">
        <v>295</v>
      </c>
      <c r="B93" s="70" t="s">
        <v>296</v>
      </c>
      <c r="C93" s="236">
        <v>30</v>
      </c>
      <c r="D93" s="237">
        <v>30</v>
      </c>
      <c r="E93" s="117"/>
      <c r="F93" s="76"/>
      <c r="G93" s="356"/>
      <c r="H93" s="357"/>
    </row>
    <row r="94" spans="1:13" ht="16.5" thickBot="1">
      <c r="A94" s="233" t="s">
        <v>297</v>
      </c>
      <c r="B94" s="121" t="s">
        <v>298</v>
      </c>
      <c r="C94" s="337">
        <f>C65+C76+C85+C92+C93</f>
        <v>3037</v>
      </c>
      <c r="D94" s="338">
        <f>D65+D76+D85+D92+D93</f>
        <v>427</v>
      </c>
      <c r="E94" s="138"/>
      <c r="F94" s="139"/>
      <c r="G94" s="358"/>
      <c r="H94" s="359"/>
      <c r="M94" s="71"/>
    </row>
    <row r="95" spans="1:13" ht="32.25" thickBot="1">
      <c r="A95" s="245" t="s">
        <v>299</v>
      </c>
      <c r="B95" s="246" t="s">
        <v>300</v>
      </c>
      <c r="C95" s="339">
        <f>C94+C56</f>
        <v>4017</v>
      </c>
      <c r="D95" s="340">
        <f>D94+D56</f>
        <v>978</v>
      </c>
      <c r="E95" s="140" t="s">
        <v>301</v>
      </c>
      <c r="F95" s="247" t="s">
        <v>302</v>
      </c>
      <c r="G95" s="339">
        <f>G37+G40+G56+G79</f>
        <v>4017</v>
      </c>
      <c r="H95" s="340">
        <f>H37+H40+H56+H79</f>
        <v>978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45205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303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304</v>
      </c>
      <c r="C103" s="431"/>
      <c r="D103" s="431"/>
      <c r="E103" s="431"/>
      <c r="M103" s="71"/>
    </row>
    <row r="104" spans="1:13" ht="21.75" customHeight="1">
      <c r="A104" s="419"/>
      <c r="B104" s="431" t="s">
        <v>304</v>
      </c>
      <c r="C104" s="431"/>
      <c r="D104" s="431"/>
      <c r="E104" s="431"/>
    </row>
    <row r="105" spans="1:13" ht="21.75" customHeight="1">
      <c r="A105" s="419"/>
      <c r="B105" s="431" t="s">
        <v>304</v>
      </c>
      <c r="C105" s="431"/>
      <c r="D105" s="431"/>
      <c r="E105" s="431"/>
      <c r="M105" s="71"/>
    </row>
    <row r="106" spans="1:13" ht="21.75" customHeight="1">
      <c r="A106" s="419"/>
      <c r="B106" s="431" t="s">
        <v>304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9" zoomScale="80" zoomScaleNormal="70" zoomScaleSheetLayoutView="80" workbookViewId="0">
      <selection activeCell="B50" sqref="B50:H50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305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30.09.2023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36</v>
      </c>
    </row>
    <row r="8" spans="1:8" ht="31.5">
      <c r="A8" s="141" t="s">
        <v>306</v>
      </c>
      <c r="B8" s="142" t="s">
        <v>38</v>
      </c>
      <c r="C8" s="142" t="s">
        <v>39</v>
      </c>
      <c r="D8" s="143" t="s">
        <v>43</v>
      </c>
      <c r="E8" s="141" t="s">
        <v>307</v>
      </c>
      <c r="F8" s="142" t="s">
        <v>38</v>
      </c>
      <c r="G8" s="142" t="s">
        <v>39</v>
      </c>
      <c r="H8" s="143" t="s">
        <v>43</v>
      </c>
    </row>
    <row r="9" spans="1:8" ht="16.5" thickBot="1">
      <c r="A9" s="157" t="s">
        <v>44</v>
      </c>
      <c r="B9" s="158" t="s">
        <v>45</v>
      </c>
      <c r="C9" s="158">
        <v>1</v>
      </c>
      <c r="D9" s="159">
        <v>2</v>
      </c>
      <c r="E9" s="157" t="s">
        <v>44</v>
      </c>
      <c r="F9" s="158" t="s">
        <v>45</v>
      </c>
      <c r="G9" s="158">
        <v>1</v>
      </c>
      <c r="H9" s="159">
        <v>2</v>
      </c>
    </row>
    <row r="10" spans="1:8">
      <c r="A10" s="160" t="s">
        <v>308</v>
      </c>
      <c r="B10" s="161"/>
      <c r="C10" s="162"/>
      <c r="D10" s="163"/>
      <c r="E10" s="160" t="s">
        <v>309</v>
      </c>
      <c r="F10" s="172"/>
      <c r="G10" s="364"/>
      <c r="H10" s="365"/>
    </row>
    <row r="11" spans="1:8">
      <c r="A11" s="145" t="s">
        <v>310</v>
      </c>
      <c r="B11" s="102"/>
      <c r="C11" s="103"/>
      <c r="D11" s="153"/>
      <c r="E11" s="145" t="s">
        <v>311</v>
      </c>
      <c r="F11" s="104"/>
      <c r="G11" s="103"/>
      <c r="H11" s="153"/>
    </row>
    <row r="12" spans="1:8">
      <c r="A12" s="107" t="s">
        <v>312</v>
      </c>
      <c r="B12" s="105" t="s">
        <v>313</v>
      </c>
      <c r="C12" s="224"/>
      <c r="D12" s="225"/>
      <c r="E12" s="107" t="s">
        <v>314</v>
      </c>
      <c r="F12" s="151" t="s">
        <v>315</v>
      </c>
      <c r="G12" s="224"/>
      <c r="H12" s="225"/>
    </row>
    <row r="13" spans="1:8">
      <c r="A13" s="107" t="s">
        <v>316</v>
      </c>
      <c r="B13" s="105" t="s">
        <v>317</v>
      </c>
      <c r="C13" s="224">
        <v>91</v>
      </c>
      <c r="D13" s="225">
        <v>65</v>
      </c>
      <c r="E13" s="107" t="s">
        <v>318</v>
      </c>
      <c r="F13" s="151" t="s">
        <v>319</v>
      </c>
      <c r="G13" s="224"/>
      <c r="H13" s="225"/>
    </row>
    <row r="14" spans="1:8">
      <c r="A14" s="107" t="s">
        <v>320</v>
      </c>
      <c r="B14" s="105" t="s">
        <v>321</v>
      </c>
      <c r="C14" s="224"/>
      <c r="D14" s="225"/>
      <c r="E14" s="107" t="s">
        <v>322</v>
      </c>
      <c r="F14" s="151" t="s">
        <v>323</v>
      </c>
      <c r="G14" s="224"/>
      <c r="H14" s="225"/>
    </row>
    <row r="15" spans="1:8">
      <c r="A15" s="107" t="s">
        <v>324</v>
      </c>
      <c r="B15" s="105" t="s">
        <v>325</v>
      </c>
      <c r="C15" s="224">
        <v>48</v>
      </c>
      <c r="D15" s="225">
        <v>23</v>
      </c>
      <c r="E15" s="107" t="s">
        <v>108</v>
      </c>
      <c r="F15" s="151" t="s">
        <v>326</v>
      </c>
      <c r="G15" s="224"/>
      <c r="H15" s="225">
        <v>11</v>
      </c>
    </row>
    <row r="16" spans="1:8">
      <c r="A16" s="107" t="s">
        <v>327</v>
      </c>
      <c r="B16" s="105" t="s">
        <v>328</v>
      </c>
      <c r="C16" s="224">
        <v>7</v>
      </c>
      <c r="D16" s="225">
        <v>5</v>
      </c>
      <c r="E16" s="147" t="s">
        <v>81</v>
      </c>
      <c r="F16" s="173" t="s">
        <v>329</v>
      </c>
      <c r="G16" s="360">
        <f>SUM(G12:G15)</f>
        <v>0</v>
      </c>
      <c r="H16" s="361">
        <f>SUM(H12:H15)</f>
        <v>11</v>
      </c>
    </row>
    <row r="17" spans="1:8" ht="31.5">
      <c r="A17" s="107" t="s">
        <v>330</v>
      </c>
      <c r="B17" s="105" t="s">
        <v>331</v>
      </c>
      <c r="C17" s="224"/>
      <c r="D17" s="225">
        <v>11</v>
      </c>
      <c r="E17" s="107"/>
      <c r="F17" s="148"/>
      <c r="G17" s="103"/>
      <c r="H17" s="153"/>
    </row>
    <row r="18" spans="1:8" ht="31.5">
      <c r="A18" s="107" t="s">
        <v>332</v>
      </c>
      <c r="B18" s="105" t="s">
        <v>333</v>
      </c>
      <c r="C18" s="224"/>
      <c r="D18" s="225"/>
      <c r="E18" s="145" t="s">
        <v>334</v>
      </c>
      <c r="F18" s="149" t="s">
        <v>335</v>
      </c>
      <c r="G18" s="369"/>
      <c r="H18" s="370"/>
    </row>
    <row r="19" spans="1:8">
      <c r="A19" s="107" t="s">
        <v>336</v>
      </c>
      <c r="B19" s="105" t="s">
        <v>337</v>
      </c>
      <c r="C19" s="224">
        <v>146</v>
      </c>
      <c r="D19" s="225">
        <v>78</v>
      </c>
      <c r="E19" s="107" t="s">
        <v>338</v>
      </c>
      <c r="F19" s="148" t="s">
        <v>339</v>
      </c>
      <c r="G19" s="224"/>
      <c r="H19" s="225"/>
    </row>
    <row r="20" spans="1:8">
      <c r="A20" s="146" t="s">
        <v>340</v>
      </c>
      <c r="B20" s="105" t="s">
        <v>341</v>
      </c>
      <c r="C20" s="224"/>
      <c r="D20" s="225"/>
      <c r="E20" s="145"/>
      <c r="F20" s="104"/>
      <c r="G20" s="103"/>
      <c r="H20" s="153"/>
    </row>
    <row r="21" spans="1:8">
      <c r="A21" s="146" t="s">
        <v>342</v>
      </c>
      <c r="B21" s="105" t="s">
        <v>343</v>
      </c>
      <c r="C21" s="224"/>
      <c r="D21" s="225">
        <v>5</v>
      </c>
      <c r="E21" s="145" t="s">
        <v>344</v>
      </c>
      <c r="F21" s="104"/>
      <c r="G21" s="103"/>
      <c r="H21" s="153"/>
    </row>
    <row r="22" spans="1:8">
      <c r="A22" s="147" t="s">
        <v>81</v>
      </c>
      <c r="B22" s="106" t="s">
        <v>345</v>
      </c>
      <c r="C22" s="360">
        <f>SUM(C12:C18)+C19</f>
        <v>292</v>
      </c>
      <c r="D22" s="361">
        <f>SUM(D12:D18)+D19</f>
        <v>182</v>
      </c>
      <c r="E22" s="107" t="s">
        <v>346</v>
      </c>
      <c r="F22" s="148" t="s">
        <v>347</v>
      </c>
      <c r="G22" s="224"/>
      <c r="H22" s="225"/>
    </row>
    <row r="23" spans="1:8">
      <c r="A23" s="145"/>
      <c r="B23" s="105"/>
      <c r="C23" s="103"/>
      <c r="D23" s="153"/>
      <c r="E23" s="146" t="s">
        <v>348</v>
      </c>
      <c r="F23" s="148" t="s">
        <v>349</v>
      </c>
      <c r="G23" s="224"/>
      <c r="H23" s="225"/>
    </row>
    <row r="24" spans="1:8" ht="31.5">
      <c r="A24" s="145" t="s">
        <v>350</v>
      </c>
      <c r="B24" s="148"/>
      <c r="C24" s="103"/>
      <c r="D24" s="153"/>
      <c r="E24" s="107" t="s">
        <v>351</v>
      </c>
      <c r="F24" s="148" t="s">
        <v>352</v>
      </c>
      <c r="G24" s="224"/>
      <c r="H24" s="225"/>
    </row>
    <row r="25" spans="1:8" ht="31.5">
      <c r="A25" s="107" t="s">
        <v>353</v>
      </c>
      <c r="B25" s="148" t="s">
        <v>354</v>
      </c>
      <c r="C25" s="224"/>
      <c r="D25" s="225"/>
      <c r="E25" s="107" t="s">
        <v>355</v>
      </c>
      <c r="F25" s="148" t="s">
        <v>356</v>
      </c>
      <c r="G25" s="224"/>
      <c r="H25" s="225"/>
    </row>
    <row r="26" spans="1:8" ht="31.5">
      <c r="A26" s="107" t="s">
        <v>357</v>
      </c>
      <c r="B26" s="148" t="s">
        <v>358</v>
      </c>
      <c r="C26" s="224"/>
      <c r="D26" s="225"/>
      <c r="E26" s="107" t="s">
        <v>359</v>
      </c>
      <c r="F26" s="148" t="s">
        <v>360</v>
      </c>
      <c r="G26" s="224">
        <v>2</v>
      </c>
      <c r="H26" s="225">
        <v>421</v>
      </c>
    </row>
    <row r="27" spans="1:8" ht="31.5">
      <c r="A27" s="107" t="s">
        <v>361</v>
      </c>
      <c r="B27" s="148" t="s">
        <v>362</v>
      </c>
      <c r="C27" s="224"/>
      <c r="D27" s="225">
        <v>1</v>
      </c>
      <c r="E27" s="147" t="s">
        <v>133</v>
      </c>
      <c r="F27" s="149" t="s">
        <v>363</v>
      </c>
      <c r="G27" s="360">
        <f>SUM(G22:G26)</f>
        <v>2</v>
      </c>
      <c r="H27" s="361">
        <f>SUM(H22:H26)</f>
        <v>421</v>
      </c>
    </row>
    <row r="28" spans="1:8">
      <c r="A28" s="107" t="s">
        <v>108</v>
      </c>
      <c r="B28" s="148" t="s">
        <v>364</v>
      </c>
      <c r="C28" s="224">
        <v>2</v>
      </c>
      <c r="D28" s="225">
        <v>2</v>
      </c>
      <c r="E28" s="146"/>
      <c r="F28" s="104"/>
      <c r="G28" s="103"/>
      <c r="H28" s="153"/>
    </row>
    <row r="29" spans="1:8">
      <c r="A29" s="147" t="s">
        <v>106</v>
      </c>
      <c r="B29" s="149" t="s">
        <v>365</v>
      </c>
      <c r="C29" s="360">
        <f>SUM(C25:C28)</f>
        <v>2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366</v>
      </c>
      <c r="B31" s="142" t="s">
        <v>367</v>
      </c>
      <c r="C31" s="162">
        <f>C29+C22</f>
        <v>294</v>
      </c>
      <c r="D31" s="163">
        <f>D29+D22</f>
        <v>185</v>
      </c>
      <c r="E31" s="160" t="s">
        <v>368</v>
      </c>
      <c r="F31" s="175" t="s">
        <v>369</v>
      </c>
      <c r="G31" s="162">
        <f>G16+G18+G27</f>
        <v>2</v>
      </c>
      <c r="H31" s="163">
        <f>H16+H18+H27</f>
        <v>432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370</v>
      </c>
      <c r="B33" s="101" t="s">
        <v>371</v>
      </c>
      <c r="C33" s="152">
        <f>IF((G31-C31)&gt;0,G31-C31,0)</f>
        <v>0</v>
      </c>
      <c r="D33" s="154">
        <f>IF((H31-D31)&gt;0,H31-D31,0)</f>
        <v>247</v>
      </c>
      <c r="E33" s="144" t="s">
        <v>372</v>
      </c>
      <c r="F33" s="149" t="s">
        <v>373</v>
      </c>
      <c r="G33" s="360">
        <f>IF((C31-G31)&gt;0,C31-G31,0)</f>
        <v>292</v>
      </c>
      <c r="H33" s="361">
        <f>IF((D31-H31)&gt;0,D31-H31,0)</f>
        <v>0</v>
      </c>
    </row>
    <row r="34" spans="1:8" ht="31.5">
      <c r="A34" s="150" t="s">
        <v>374</v>
      </c>
      <c r="B34" s="149" t="s">
        <v>375</v>
      </c>
      <c r="C34" s="224"/>
      <c r="D34" s="225"/>
      <c r="E34" s="145" t="s">
        <v>376</v>
      </c>
      <c r="F34" s="148" t="s">
        <v>377</v>
      </c>
      <c r="G34" s="224"/>
      <c r="H34" s="225"/>
    </row>
    <row r="35" spans="1:8">
      <c r="A35" s="145" t="s">
        <v>378</v>
      </c>
      <c r="B35" s="149" t="s">
        <v>379</v>
      </c>
      <c r="C35" s="224"/>
      <c r="D35" s="225"/>
      <c r="E35" s="145" t="s">
        <v>380</v>
      </c>
      <c r="F35" s="148" t="s">
        <v>381</v>
      </c>
      <c r="G35" s="224"/>
      <c r="H35" s="225"/>
    </row>
    <row r="36" spans="1:8" ht="16.5" thickBot="1">
      <c r="A36" s="167" t="s">
        <v>382</v>
      </c>
      <c r="B36" s="165" t="s">
        <v>383</v>
      </c>
      <c r="C36" s="366">
        <f>C31-C34+C35</f>
        <v>294</v>
      </c>
      <c r="D36" s="367">
        <f>D31-D34+D35</f>
        <v>185</v>
      </c>
      <c r="E36" s="171" t="s">
        <v>384</v>
      </c>
      <c r="F36" s="165" t="s">
        <v>385</v>
      </c>
      <c r="G36" s="176">
        <f>G35-G34+G31</f>
        <v>2</v>
      </c>
      <c r="H36" s="177">
        <f>H35-H34+H31</f>
        <v>432</v>
      </c>
    </row>
    <row r="37" spans="1:8">
      <c r="A37" s="170" t="s">
        <v>386</v>
      </c>
      <c r="B37" s="142" t="s">
        <v>387</v>
      </c>
      <c r="C37" s="162">
        <f>IF((G36-C36)&gt;0,G36-C36,0)</f>
        <v>0</v>
      </c>
      <c r="D37" s="163">
        <f>IF((H36-D36)&gt;0,H36-D36,0)</f>
        <v>247</v>
      </c>
      <c r="E37" s="170" t="s">
        <v>388</v>
      </c>
      <c r="F37" s="175" t="s">
        <v>389</v>
      </c>
      <c r="G37" s="162">
        <f>IF((C36-G36)&gt;0,C36-G36,0)</f>
        <v>292</v>
      </c>
      <c r="H37" s="163">
        <f>IF((D36-H36)&gt;0,D36-H36,0)</f>
        <v>0</v>
      </c>
    </row>
    <row r="38" spans="1:8">
      <c r="A38" s="145" t="s">
        <v>390</v>
      </c>
      <c r="B38" s="149" t="s">
        <v>391</v>
      </c>
      <c r="C38" s="360">
        <f>C39+C40+C41</f>
        <v>0</v>
      </c>
      <c r="D38" s="361">
        <f>D39+D40+D41</f>
        <v>5</v>
      </c>
      <c r="E38" s="155"/>
      <c r="F38" s="104"/>
      <c r="G38" s="103"/>
      <c r="H38" s="153"/>
    </row>
    <row r="39" spans="1:8" ht="31.5">
      <c r="A39" s="107" t="s">
        <v>392</v>
      </c>
      <c r="B39" s="148" t="s">
        <v>393</v>
      </c>
      <c r="C39" s="224"/>
      <c r="D39" s="225">
        <v>5</v>
      </c>
      <c r="E39" s="155"/>
      <c r="F39" s="104"/>
      <c r="G39" s="103"/>
      <c r="H39" s="153"/>
    </row>
    <row r="40" spans="1:8" ht="31.5">
      <c r="A40" s="107" t="s">
        <v>394</v>
      </c>
      <c r="B40" s="151" t="s">
        <v>395</v>
      </c>
      <c r="C40" s="224"/>
      <c r="D40" s="225"/>
      <c r="E40" s="155"/>
      <c r="F40" s="148"/>
      <c r="G40" s="103"/>
      <c r="H40" s="153"/>
    </row>
    <row r="41" spans="1:8">
      <c r="A41" s="107" t="s">
        <v>396</v>
      </c>
      <c r="B41" s="151" t="s">
        <v>397</v>
      </c>
      <c r="C41" s="224"/>
      <c r="D41" s="225"/>
      <c r="E41" s="155"/>
      <c r="F41" s="148"/>
      <c r="G41" s="103"/>
      <c r="H41" s="153"/>
    </row>
    <row r="42" spans="1:8">
      <c r="A42" s="144" t="s">
        <v>398</v>
      </c>
      <c r="B42" s="108" t="s">
        <v>399</v>
      </c>
      <c r="C42" s="152">
        <f>+IF((G36-C36-C38)&gt;0,G36-C36-C38,0)</f>
        <v>0</v>
      </c>
      <c r="D42" s="154">
        <f>+IF((H36-D36-D38)&gt;0,H36-D36-D38,0)</f>
        <v>242</v>
      </c>
      <c r="E42" s="156" t="s">
        <v>400</v>
      </c>
      <c r="F42" s="108" t="s">
        <v>401</v>
      </c>
      <c r="G42" s="152">
        <f>IF(G37&gt;0,IF(C38+G37&lt;0,0,C38+G37),IF(C37-C38&lt;0,C38-C37,0))</f>
        <v>292</v>
      </c>
      <c r="H42" s="154">
        <f>IF(H37&gt;0,IF(D38+H37&lt;0,0,D38+H37),IF(D37-D38&lt;0,D38-D37,0))</f>
        <v>0</v>
      </c>
    </row>
    <row r="43" spans="1:8">
      <c r="A43" s="144" t="s">
        <v>402</v>
      </c>
      <c r="B43" s="101" t="s">
        <v>403</v>
      </c>
      <c r="C43" s="224"/>
      <c r="D43" s="225"/>
      <c r="E43" s="144" t="s">
        <v>402</v>
      </c>
      <c r="F43" s="108" t="s">
        <v>404</v>
      </c>
      <c r="G43" s="321"/>
      <c r="H43" s="368"/>
    </row>
    <row r="44" spans="1:8" ht="16.5" thickBot="1">
      <c r="A44" s="171" t="s">
        <v>405</v>
      </c>
      <c r="B44" s="158" t="s">
        <v>406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242</v>
      </c>
      <c r="E44" s="171" t="s">
        <v>407</v>
      </c>
      <c r="F44" s="178" t="s">
        <v>408</v>
      </c>
      <c r="G44" s="176">
        <f>IF(C42=0,IF(G42-G43&gt;0,G42-G43+C43,0),IF(C42-C43&lt;0,C43-C42+G43,0))</f>
        <v>292</v>
      </c>
      <c r="H44" s="177">
        <f>IF(D42=0,IF(H42-H43&gt;0,H42-H43+D43,0),IF(D42-D43&lt;0,D43-D42+H43,0))</f>
        <v>0</v>
      </c>
    </row>
    <row r="45" spans="1:8" ht="16.5" thickBot="1">
      <c r="A45" s="179" t="s">
        <v>409</v>
      </c>
      <c r="B45" s="180" t="s">
        <v>410</v>
      </c>
      <c r="C45" s="362">
        <f>C36+C38+C42</f>
        <v>294</v>
      </c>
      <c r="D45" s="363">
        <f>D36+D38+D42</f>
        <v>432</v>
      </c>
      <c r="E45" s="179" t="s">
        <v>411</v>
      </c>
      <c r="F45" s="181" t="s">
        <v>412</v>
      </c>
      <c r="G45" s="362">
        <f>G42+G36</f>
        <v>294</v>
      </c>
      <c r="H45" s="363">
        <f>H42+H36</f>
        <v>432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413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45205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303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304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304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304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304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3" zoomScaleNormal="100" zoomScaleSheetLayoutView="80" workbookViewId="0">
      <selection activeCell="C33" sqref="C33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414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30.09.2023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36</v>
      </c>
      <c r="E7" s="95"/>
      <c r="F7" s="91"/>
      <c r="G7" s="91"/>
    </row>
    <row r="8" spans="1:13" ht="33.75" customHeight="1">
      <c r="A8" s="182" t="s">
        <v>415</v>
      </c>
      <c r="B8" s="183" t="s">
        <v>38</v>
      </c>
      <c r="C8" s="184" t="s">
        <v>39</v>
      </c>
      <c r="D8" s="185" t="s">
        <v>43</v>
      </c>
      <c r="E8" s="96"/>
      <c r="F8" s="96"/>
    </row>
    <row r="9" spans="1:13" ht="16.5" thickBot="1">
      <c r="A9" s="190" t="s">
        <v>44</v>
      </c>
      <c r="B9" s="191" t="s">
        <v>45</v>
      </c>
      <c r="C9" s="192">
        <v>1</v>
      </c>
      <c r="D9" s="193">
        <v>2</v>
      </c>
      <c r="E9" s="96"/>
      <c r="F9" s="96"/>
    </row>
    <row r="10" spans="1:13">
      <c r="A10" s="196" t="s">
        <v>416</v>
      </c>
      <c r="B10" s="197"/>
      <c r="C10" s="198"/>
      <c r="D10" s="199"/>
    </row>
    <row r="11" spans="1:13">
      <c r="A11" s="186" t="s">
        <v>417</v>
      </c>
      <c r="B11" s="97" t="s">
        <v>418</v>
      </c>
      <c r="C11" s="110"/>
      <c r="D11" s="109">
        <v>12</v>
      </c>
    </row>
    <row r="12" spans="1:13">
      <c r="A12" s="186" t="s">
        <v>419</v>
      </c>
      <c r="B12" s="97" t="s">
        <v>420</v>
      </c>
      <c r="C12" s="110">
        <v>-284</v>
      </c>
      <c r="D12" s="109">
        <v>-399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421</v>
      </c>
      <c r="B13" s="97" t="s">
        <v>422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423</v>
      </c>
      <c r="B14" s="97" t="s">
        <v>424</v>
      </c>
      <c r="C14" s="110">
        <v>-58</v>
      </c>
      <c r="D14" s="109">
        <v>-42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425</v>
      </c>
      <c r="B15" s="97" t="s">
        <v>426</v>
      </c>
      <c r="C15" s="110"/>
      <c r="D15" s="109">
        <v>4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427</v>
      </c>
      <c r="B16" s="97" t="s">
        <v>428</v>
      </c>
      <c r="C16" s="110">
        <v>-8</v>
      </c>
      <c r="D16" s="109"/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429</v>
      </c>
      <c r="B17" s="97" t="s">
        <v>430</v>
      </c>
      <c r="C17" s="110"/>
      <c r="D17" s="109">
        <v>-2</v>
      </c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431</v>
      </c>
      <c r="B18" s="97" t="s">
        <v>432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433</v>
      </c>
      <c r="B19" s="97" t="s">
        <v>434</v>
      </c>
      <c r="C19" s="110">
        <v>-1</v>
      </c>
      <c r="D19" s="109">
        <v>-1</v>
      </c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435</v>
      </c>
      <c r="B20" s="97" t="s">
        <v>436</v>
      </c>
      <c r="C20" s="110">
        <v>-14</v>
      </c>
      <c r="D20" s="109">
        <v>-89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437</v>
      </c>
      <c r="B21" s="201" t="s">
        <v>438</v>
      </c>
      <c r="C21" s="384">
        <f>SUM(C11:C20)</f>
        <v>-365</v>
      </c>
      <c r="D21" s="385">
        <f>SUM(D11:D20)</f>
        <v>-517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439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440</v>
      </c>
      <c r="B23" s="97" t="s">
        <v>441</v>
      </c>
      <c r="C23" s="110"/>
      <c r="D23" s="109">
        <v>-11</v>
      </c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442</v>
      </c>
      <c r="B24" s="97" t="s">
        <v>443</v>
      </c>
      <c r="C24" s="110"/>
      <c r="D24" s="109">
        <f>588-390</f>
        <v>198</v>
      </c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444</v>
      </c>
      <c r="B25" s="97" t="s">
        <v>445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446</v>
      </c>
      <c r="B26" s="97" t="s">
        <v>447</v>
      </c>
      <c r="C26" s="110"/>
      <c r="D26" s="109">
        <v>5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448</v>
      </c>
      <c r="B27" s="97" t="s">
        <v>449</v>
      </c>
      <c r="C27" s="110"/>
      <c r="D27" s="109">
        <v>15</v>
      </c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450</v>
      </c>
      <c r="B28" s="97" t="s">
        <v>451</v>
      </c>
      <c r="C28" s="110">
        <v>-430</v>
      </c>
      <c r="D28" s="109"/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452</v>
      </c>
      <c r="B29" s="97" t="s">
        <v>453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454</v>
      </c>
      <c r="B30" s="97" t="s">
        <v>455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433</v>
      </c>
      <c r="B31" s="97" t="s">
        <v>456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457</v>
      </c>
      <c r="B32" s="97" t="s">
        <v>458</v>
      </c>
      <c r="C32" s="110">
        <v>27</v>
      </c>
      <c r="D32" s="109">
        <v>-35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459</v>
      </c>
      <c r="B33" s="201" t="s">
        <v>460</v>
      </c>
      <c r="C33" s="384">
        <f>SUM(C23:C32)</f>
        <v>-403</v>
      </c>
      <c r="D33" s="385">
        <f>SUM(D23:D32)</f>
        <v>172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461</v>
      </c>
      <c r="B34" s="195"/>
      <c r="C34" s="382"/>
      <c r="D34" s="383"/>
    </row>
    <row r="35" spans="1:13">
      <c r="A35" s="186" t="s">
        <v>462</v>
      </c>
      <c r="B35" s="97" t="s">
        <v>463</v>
      </c>
      <c r="C35" s="110">
        <v>3319</v>
      </c>
      <c r="D35" s="109">
        <v>390</v>
      </c>
    </row>
    <row r="36" spans="1:13">
      <c r="A36" s="186" t="s">
        <v>464</v>
      </c>
      <c r="B36" s="97" t="s">
        <v>465</v>
      </c>
      <c r="C36" s="110"/>
      <c r="D36" s="109"/>
    </row>
    <row r="37" spans="1:13">
      <c r="A37" s="186" t="s">
        <v>466</v>
      </c>
      <c r="B37" s="97" t="s">
        <v>467</v>
      </c>
      <c r="C37" s="110"/>
      <c r="D37" s="109"/>
    </row>
    <row r="38" spans="1:13">
      <c r="A38" s="186" t="s">
        <v>468</v>
      </c>
      <c r="B38" s="97" t="s">
        <v>469</v>
      </c>
      <c r="C38" s="110"/>
      <c r="D38" s="109"/>
    </row>
    <row r="39" spans="1:13">
      <c r="A39" s="186" t="s">
        <v>470</v>
      </c>
      <c r="B39" s="97" t="s">
        <v>471</v>
      </c>
      <c r="C39" s="110"/>
      <c r="D39" s="109"/>
    </row>
    <row r="40" spans="1:13" ht="31.5">
      <c r="A40" s="186" t="s">
        <v>472</v>
      </c>
      <c r="B40" s="97" t="s">
        <v>473</v>
      </c>
      <c r="C40" s="110"/>
      <c r="D40" s="109"/>
    </row>
    <row r="41" spans="1:13">
      <c r="A41" s="186" t="s">
        <v>474</v>
      </c>
      <c r="B41" s="97" t="s">
        <v>475</v>
      </c>
      <c r="C41" s="110"/>
      <c r="D41" s="109"/>
    </row>
    <row r="42" spans="1:13">
      <c r="A42" s="186" t="s">
        <v>476</v>
      </c>
      <c r="B42" s="97" t="s">
        <v>477</v>
      </c>
      <c r="C42" s="110"/>
      <c r="D42" s="109">
        <f>17+301</f>
        <v>318</v>
      </c>
      <c r="G42" s="98"/>
      <c r="H42" s="98"/>
    </row>
    <row r="43" spans="1:13" ht="16.5" thickBot="1">
      <c r="A43" s="203" t="s">
        <v>478</v>
      </c>
      <c r="B43" s="204" t="s">
        <v>479</v>
      </c>
      <c r="C43" s="386">
        <f>SUM(C35:C42)</f>
        <v>3319</v>
      </c>
      <c r="D43" s="387">
        <f>SUM(D35:D42)</f>
        <v>708</v>
      </c>
      <c r="G43" s="98"/>
      <c r="H43" s="98"/>
    </row>
    <row r="44" spans="1:13" ht="16.5" thickBot="1">
      <c r="A44" s="207" t="s">
        <v>480</v>
      </c>
      <c r="B44" s="208" t="s">
        <v>481</v>
      </c>
      <c r="C44" s="214">
        <f>C43+C33+C21</f>
        <v>2551</v>
      </c>
      <c r="D44" s="215">
        <f>D43+D33+D21</f>
        <v>363</v>
      </c>
      <c r="G44" s="98"/>
      <c r="H44" s="98"/>
    </row>
    <row r="45" spans="1:13" ht="16.5" thickBot="1">
      <c r="A45" s="209" t="s">
        <v>482</v>
      </c>
      <c r="B45" s="210" t="s">
        <v>483</v>
      </c>
      <c r="C45" s="216">
        <f>D46</f>
        <v>365</v>
      </c>
      <c r="D45" s="217">
        <v>2</v>
      </c>
      <c r="G45" s="98"/>
      <c r="H45" s="98"/>
    </row>
    <row r="46" spans="1:13" ht="16.5" thickBot="1">
      <c r="A46" s="212" t="s">
        <v>484</v>
      </c>
      <c r="B46" s="213" t="s">
        <v>485</v>
      </c>
      <c r="C46" s="218">
        <f>C45+C44</f>
        <v>2916</v>
      </c>
      <c r="D46" s="219">
        <f>D45+D44</f>
        <v>365</v>
      </c>
      <c r="G46" s="98"/>
      <c r="H46" s="98"/>
    </row>
    <row r="47" spans="1:13">
      <c r="A47" s="211" t="s">
        <v>486</v>
      </c>
      <c r="B47" s="220" t="s">
        <v>487</v>
      </c>
      <c r="C47" s="205">
        <f>C46</f>
        <v>2916</v>
      </c>
      <c r="D47" s="206">
        <f>D46</f>
        <v>365</v>
      </c>
      <c r="G47" s="98"/>
      <c r="H47" s="98"/>
    </row>
    <row r="48" spans="1:13" ht="16.5" thickBot="1">
      <c r="A48" s="187" t="s">
        <v>488</v>
      </c>
      <c r="B48" s="221" t="s">
        <v>489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490</v>
      </c>
      <c r="G50" s="98"/>
      <c r="H50" s="98"/>
    </row>
    <row r="51" spans="1:13">
      <c r="A51" s="436" t="s">
        <v>491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45205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303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304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304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304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304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C25" sqref="C25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492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30.09.2023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493</v>
      </c>
    </row>
    <row r="8" spans="1:14" s="275" customFormat="1" ht="31.5">
      <c r="A8" s="441" t="s">
        <v>494</v>
      </c>
      <c r="B8" s="444" t="s">
        <v>495</v>
      </c>
      <c r="C8" s="437" t="s">
        <v>496</v>
      </c>
      <c r="D8" s="272" t="s">
        <v>497</v>
      </c>
      <c r="E8" s="272"/>
      <c r="F8" s="272"/>
      <c r="G8" s="272"/>
      <c r="H8" s="272"/>
      <c r="I8" s="272" t="s">
        <v>498</v>
      </c>
      <c r="J8" s="272"/>
      <c r="K8" s="437" t="s">
        <v>499</v>
      </c>
      <c r="L8" s="437" t="s">
        <v>500</v>
      </c>
      <c r="M8" s="273"/>
      <c r="N8" s="274"/>
    </row>
    <row r="9" spans="1:14" s="275" customFormat="1" ht="31.5">
      <c r="A9" s="442"/>
      <c r="B9" s="445"/>
      <c r="C9" s="438"/>
      <c r="D9" s="440" t="s">
        <v>501</v>
      </c>
      <c r="E9" s="440" t="s">
        <v>502</v>
      </c>
      <c r="F9" s="277" t="s">
        <v>503</v>
      </c>
      <c r="G9" s="277"/>
      <c r="H9" s="277"/>
      <c r="I9" s="447" t="s">
        <v>504</v>
      </c>
      <c r="J9" s="447" t="s">
        <v>505</v>
      </c>
      <c r="K9" s="438"/>
      <c r="L9" s="438"/>
      <c r="M9" s="278" t="s">
        <v>506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507</v>
      </c>
      <c r="G10" s="276" t="s">
        <v>508</v>
      </c>
      <c r="H10" s="276" t="s">
        <v>509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44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510</v>
      </c>
      <c r="B12" s="285"/>
      <c r="C12" s="222" t="s">
        <v>77</v>
      </c>
      <c r="D12" s="222" t="s">
        <v>77</v>
      </c>
      <c r="E12" s="222" t="s">
        <v>88</v>
      </c>
      <c r="F12" s="222" t="s">
        <v>95</v>
      </c>
      <c r="G12" s="222" t="s">
        <v>99</v>
      </c>
      <c r="H12" s="222" t="s">
        <v>103</v>
      </c>
      <c r="I12" s="222" t="s">
        <v>116</v>
      </c>
      <c r="J12" s="222" t="s">
        <v>119</v>
      </c>
      <c r="K12" s="286" t="s">
        <v>511</v>
      </c>
      <c r="L12" s="285" t="s">
        <v>142</v>
      </c>
      <c r="M12" s="287" t="s">
        <v>150</v>
      </c>
    </row>
    <row r="13" spans="1:14">
      <c r="A13" s="288" t="s">
        <v>512</v>
      </c>
      <c r="B13" s="289" t="s">
        <v>513</v>
      </c>
      <c r="C13" s="320">
        <f>'1-Баланс'!H18</f>
        <v>1181</v>
      </c>
      <c r="D13" s="320">
        <f>'1-Баланс'!H20</f>
        <v>0</v>
      </c>
      <c r="E13" s="320">
        <f>'1-Баланс'!H21</f>
        <v>3</v>
      </c>
      <c r="F13" s="320">
        <f>'1-Баланс'!H23</f>
        <v>0</v>
      </c>
      <c r="G13" s="320">
        <f>'1-Баланс'!H24</f>
        <v>0</v>
      </c>
      <c r="H13" s="321"/>
      <c r="I13" s="320">
        <f>'1-Баланс'!H29+'1-Баланс'!H32</f>
        <v>243</v>
      </c>
      <c r="J13" s="320">
        <f>'1-Баланс'!H30+'1-Баланс'!H33</f>
        <v>-488</v>
      </c>
      <c r="K13" s="321"/>
      <c r="L13" s="320">
        <f>SUM(C13:K13)</f>
        <v>939</v>
      </c>
      <c r="M13" s="322">
        <f>'1-Баланс'!H40</f>
        <v>0</v>
      </c>
      <c r="N13" s="88"/>
    </row>
    <row r="14" spans="1:14">
      <c r="A14" s="288" t="s">
        <v>514</v>
      </c>
      <c r="B14" s="291" t="s">
        <v>515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516</v>
      </c>
      <c r="B15" s="291" t="s">
        <v>517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518</v>
      </c>
      <c r="B16" s="291" t="s">
        <v>519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520</v>
      </c>
      <c r="B17" s="289" t="s">
        <v>521</v>
      </c>
      <c r="C17" s="320">
        <f>C13+C14</f>
        <v>1181</v>
      </c>
      <c r="D17" s="320">
        <f t="shared" ref="D17:M17" si="2">D13+D14</f>
        <v>0</v>
      </c>
      <c r="E17" s="320">
        <f t="shared" si="2"/>
        <v>3</v>
      </c>
      <c r="F17" s="320">
        <f t="shared" si="2"/>
        <v>0</v>
      </c>
      <c r="G17" s="320">
        <f t="shared" si="2"/>
        <v>0</v>
      </c>
      <c r="H17" s="320">
        <f t="shared" si="2"/>
        <v>0</v>
      </c>
      <c r="I17" s="320">
        <f t="shared" si="2"/>
        <v>243</v>
      </c>
      <c r="J17" s="320">
        <f t="shared" si="2"/>
        <v>-488</v>
      </c>
      <c r="K17" s="320">
        <f t="shared" si="2"/>
        <v>0</v>
      </c>
      <c r="L17" s="320">
        <f t="shared" si="1"/>
        <v>939</v>
      </c>
      <c r="M17" s="322">
        <f t="shared" si="2"/>
        <v>0</v>
      </c>
    </row>
    <row r="18" spans="1:14">
      <c r="A18" s="288" t="s">
        <v>522</v>
      </c>
      <c r="B18" s="289" t="s">
        <v>523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-292</v>
      </c>
      <c r="K18" s="321"/>
      <c r="L18" s="320">
        <f t="shared" si="1"/>
        <v>-292</v>
      </c>
      <c r="M18" s="368"/>
    </row>
    <row r="19" spans="1:14">
      <c r="A19" s="290" t="s">
        <v>524</v>
      </c>
      <c r="B19" s="291" t="s">
        <v>525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526</v>
      </c>
      <c r="B20" s="293" t="s">
        <v>527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528</v>
      </c>
      <c r="B21" s="293" t="s">
        <v>529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530</v>
      </c>
      <c r="B22" s="291" t="s">
        <v>531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532</v>
      </c>
      <c r="B23" s="291" t="s">
        <v>533</v>
      </c>
      <c r="C23" s="90">
        <f>C24-C25</f>
        <v>3319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3319</v>
      </c>
      <c r="M23" s="223">
        <f t="shared" si="4"/>
        <v>0</v>
      </c>
    </row>
    <row r="24" spans="1:14">
      <c r="A24" s="290" t="s">
        <v>534</v>
      </c>
      <c r="B24" s="291" t="s">
        <v>535</v>
      </c>
      <c r="C24" s="224">
        <v>3319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3319</v>
      </c>
      <c r="M24" s="225"/>
    </row>
    <row r="25" spans="1:14">
      <c r="A25" s="290" t="s">
        <v>536</v>
      </c>
      <c r="B25" s="291" t="s">
        <v>537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538</v>
      </c>
      <c r="B26" s="291" t="s">
        <v>539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534</v>
      </c>
      <c r="B27" s="291" t="s">
        <v>540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536</v>
      </c>
      <c r="B28" s="291" t="s">
        <v>541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542</v>
      </c>
      <c r="B29" s="291" t="s">
        <v>543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544</v>
      </c>
      <c r="B30" s="291" t="s">
        <v>545</v>
      </c>
      <c r="C30" s="224"/>
      <c r="D30" s="224"/>
      <c r="E30" s="224"/>
      <c r="F30" s="224"/>
      <c r="G30" s="224"/>
      <c r="H30" s="224"/>
      <c r="I30" s="224"/>
      <c r="J30" s="224"/>
      <c r="K30" s="224"/>
      <c r="L30" s="320">
        <f t="shared" si="1"/>
        <v>0</v>
      </c>
      <c r="M30" s="225"/>
    </row>
    <row r="31" spans="1:14">
      <c r="A31" s="288" t="s">
        <v>546</v>
      </c>
      <c r="B31" s="289" t="s">
        <v>547</v>
      </c>
      <c r="C31" s="320">
        <f>C19+C22+C23+C26+C30+C29+C17+C18</f>
        <v>4500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0</v>
      </c>
      <c r="G31" s="320">
        <f t="shared" si="6"/>
        <v>0</v>
      </c>
      <c r="H31" s="320">
        <f t="shared" si="6"/>
        <v>0</v>
      </c>
      <c r="I31" s="320">
        <f t="shared" si="6"/>
        <v>243</v>
      </c>
      <c r="J31" s="320">
        <f t="shared" si="6"/>
        <v>-780</v>
      </c>
      <c r="K31" s="320">
        <f t="shared" si="6"/>
        <v>0</v>
      </c>
      <c r="L31" s="320">
        <f t="shared" si="1"/>
        <v>3966</v>
      </c>
      <c r="M31" s="322">
        <f t="shared" si="6"/>
        <v>0</v>
      </c>
      <c r="N31" s="88"/>
    </row>
    <row r="32" spans="1:14" ht="31.5">
      <c r="A32" s="290" t="s">
        <v>548</v>
      </c>
      <c r="B32" s="291" t="s">
        <v>549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550</v>
      </c>
      <c r="B33" s="295" t="s">
        <v>551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552</v>
      </c>
      <c r="B34" s="297" t="s">
        <v>553</v>
      </c>
      <c r="C34" s="323">
        <f t="shared" ref="C34:K34" si="7">C31+C32+C33</f>
        <v>4500</v>
      </c>
      <c r="D34" s="323">
        <f t="shared" si="7"/>
        <v>0</v>
      </c>
      <c r="E34" s="323">
        <f t="shared" si="7"/>
        <v>3</v>
      </c>
      <c r="F34" s="323">
        <f t="shared" si="7"/>
        <v>0</v>
      </c>
      <c r="G34" s="323">
        <f t="shared" si="7"/>
        <v>0</v>
      </c>
      <c r="H34" s="323">
        <f t="shared" si="7"/>
        <v>0</v>
      </c>
      <c r="I34" s="323">
        <f t="shared" si="7"/>
        <v>243</v>
      </c>
      <c r="J34" s="323">
        <f t="shared" si="7"/>
        <v>-780</v>
      </c>
      <c r="K34" s="323">
        <f t="shared" si="7"/>
        <v>0</v>
      </c>
      <c r="L34" s="323">
        <f t="shared" si="1"/>
        <v>3966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554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45205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303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304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304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304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304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134" sqref="C134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555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30.09.2023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36</v>
      </c>
    </row>
    <row r="8" spans="1:6" s="83" customFormat="1" ht="78.75">
      <c r="A8" s="252" t="s">
        <v>556</v>
      </c>
      <c r="B8" s="253" t="s">
        <v>38</v>
      </c>
      <c r="C8" s="252" t="s">
        <v>557</v>
      </c>
      <c r="D8" s="252" t="s">
        <v>558</v>
      </c>
      <c r="E8" s="252" t="s">
        <v>559</v>
      </c>
      <c r="F8" s="252" t="s">
        <v>560</v>
      </c>
    </row>
    <row r="9" spans="1:6" s="83" customFormat="1">
      <c r="A9" s="254" t="s">
        <v>44</v>
      </c>
      <c r="B9" s="255" t="s">
        <v>45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561</v>
      </c>
      <c r="B10" s="257"/>
      <c r="C10" s="229"/>
      <c r="D10" s="229"/>
      <c r="E10" s="229"/>
      <c r="F10" s="229"/>
    </row>
    <row r="11" spans="1:6">
      <c r="A11" s="258" t="s">
        <v>562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564</v>
      </c>
      <c r="B27" s="260" t="s">
        <v>565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566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567</v>
      </c>
      <c r="B44" s="260" t="s">
        <v>568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569</v>
      </c>
      <c r="B45" s="261"/>
      <c r="C45" s="262"/>
      <c r="D45" s="229"/>
      <c r="E45" s="229"/>
      <c r="F45" s="229"/>
    </row>
    <row r="46" spans="1:6">
      <c r="A46" s="404" t="s">
        <v>563</v>
      </c>
      <c r="B46" s="405"/>
      <c r="C46" s="67">
        <v>17</v>
      </c>
      <c r="D46" s="67"/>
      <c r="E46" s="67"/>
      <c r="F46" s="228">
        <f>C46-E46</f>
        <v>17</v>
      </c>
    </row>
    <row r="47" spans="1:6">
      <c r="A47" s="404" t="s">
        <v>695</v>
      </c>
      <c r="B47" s="405"/>
      <c r="C47" s="67">
        <v>430</v>
      </c>
      <c r="D47" s="67"/>
      <c r="E47" s="67"/>
      <c r="F47" s="228">
        <f t="shared" ref="F47:F60" si="2">C47-E47</f>
        <v>430</v>
      </c>
    </row>
    <row r="48" spans="1:6">
      <c r="A48" s="404" t="s">
        <v>694</v>
      </c>
      <c r="B48" s="405"/>
      <c r="C48" s="67"/>
      <c r="D48" s="67"/>
      <c r="E48" s="67"/>
      <c r="F48" s="228">
        <f t="shared" si="2"/>
        <v>0</v>
      </c>
    </row>
    <row r="49" spans="1:6">
      <c r="A49" s="404">
        <v>4</v>
      </c>
      <c r="B49" s="405"/>
      <c r="C49" s="67"/>
      <c r="D49" s="67"/>
      <c r="E49" s="67"/>
      <c r="F49" s="228">
        <f t="shared" si="2"/>
        <v>0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570</v>
      </c>
      <c r="B61" s="260" t="s">
        <v>571</v>
      </c>
      <c r="C61" s="230">
        <f>SUM(C46:C60)</f>
        <v>447</v>
      </c>
      <c r="D61" s="230"/>
      <c r="E61" s="230">
        <f>SUM(E46:E60)</f>
        <v>0</v>
      </c>
      <c r="F61" s="230">
        <f>SUM(F46:F60)</f>
        <v>447</v>
      </c>
    </row>
    <row r="62" spans="1:6">
      <c r="A62" s="256" t="s">
        <v>572</v>
      </c>
      <c r="B62" s="260"/>
      <c r="C62" s="229"/>
      <c r="D62" s="229"/>
      <c r="E62" s="229"/>
      <c r="F62" s="229"/>
    </row>
    <row r="63" spans="1:6">
      <c r="A63" s="404" t="s">
        <v>573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574</v>
      </c>
      <c r="B78" s="260" t="s">
        <v>575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576</v>
      </c>
      <c r="B79" s="260" t="s">
        <v>577</v>
      </c>
      <c r="C79" s="230">
        <f>C78+C61+C44+C27</f>
        <v>787</v>
      </c>
      <c r="D79" s="230"/>
      <c r="E79" s="230">
        <f>E78+E61+E44+E27</f>
        <v>0</v>
      </c>
      <c r="F79" s="230">
        <f>F78+F61+F44+F27</f>
        <v>787</v>
      </c>
    </row>
    <row r="80" spans="1:6">
      <c r="A80" s="256" t="s">
        <v>578</v>
      </c>
      <c r="B80" s="260"/>
      <c r="C80" s="228"/>
      <c r="D80" s="228"/>
      <c r="E80" s="228"/>
      <c r="F80" s="228"/>
    </row>
    <row r="81" spans="1:6">
      <c r="A81" s="258" t="s">
        <v>562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564</v>
      </c>
      <c r="B97" s="260" t="s">
        <v>579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566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567</v>
      </c>
      <c r="B114" s="260" t="s">
        <v>580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569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570</v>
      </c>
      <c r="B131" s="260" t="s">
        <v>581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572</v>
      </c>
      <c r="B132" s="260"/>
      <c r="C132" s="229"/>
      <c r="D132" s="229"/>
      <c r="E132" s="229"/>
      <c r="F132" s="229"/>
    </row>
    <row r="133" spans="1:6">
      <c r="A133" s="404" t="s">
        <v>582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574</v>
      </c>
      <c r="B148" s="260" t="s">
        <v>583</v>
      </c>
      <c r="C148" s="230">
        <f>SUM(C133:C147)</f>
        <v>5</v>
      </c>
      <c r="D148" s="230"/>
      <c r="E148" s="230">
        <f>SUM(E133:E147)</f>
        <v>0</v>
      </c>
      <c r="F148" s="230">
        <f>SUM(F133:F147)</f>
        <v>5</v>
      </c>
    </row>
    <row r="149" spans="1:8">
      <c r="A149" s="263" t="s">
        <v>584</v>
      </c>
      <c r="B149" s="260" t="s">
        <v>585</v>
      </c>
      <c r="C149" s="230">
        <f>C148+C131+C114+C97</f>
        <v>5</v>
      </c>
      <c r="D149" s="230"/>
      <c r="E149" s="230">
        <f>E148+E131+E114+E97</f>
        <v>0</v>
      </c>
      <c r="F149" s="230">
        <f>F148+F131+F114+F97</f>
        <v>5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45205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303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304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304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304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304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586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01.01.2023 г. до 30.09.2023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587</v>
      </c>
      <c r="B5" s="396" t="s">
        <v>588</v>
      </c>
      <c r="C5" s="397" t="s">
        <v>589</v>
      </c>
      <c r="D5" s="398" t="s">
        <v>590</v>
      </c>
      <c r="E5" s="397" t="s">
        <v>591</v>
      </c>
      <c r="F5" s="396" t="s">
        <v>592</v>
      </c>
      <c r="G5" s="395" t="s">
        <v>593</v>
      </c>
    </row>
    <row r="6" spans="1:10" ht="18.75" customHeight="1">
      <c r="A6" s="401" t="s">
        <v>594</v>
      </c>
      <c r="B6" s="393" t="s">
        <v>595</v>
      </c>
      <c r="C6" s="399">
        <f>'1-Баланс'!C95</f>
        <v>4017</v>
      </c>
      <c r="D6" s="400">
        <f t="shared" ref="D6:D15" si="0">C6-E6</f>
        <v>0</v>
      </c>
      <c r="E6" s="399">
        <f>'1-Баланс'!G95</f>
        <v>4017</v>
      </c>
      <c r="F6" s="394" t="s">
        <v>596</v>
      </c>
      <c r="G6" s="401" t="s">
        <v>594</v>
      </c>
    </row>
    <row r="7" spans="1:10" ht="18.75" customHeight="1">
      <c r="A7" s="401" t="s">
        <v>594</v>
      </c>
      <c r="B7" s="393" t="s">
        <v>597</v>
      </c>
      <c r="C7" s="399">
        <f>'1-Баланс'!G37</f>
        <v>3966</v>
      </c>
      <c r="D7" s="400">
        <f t="shared" si="0"/>
        <v>-534</v>
      </c>
      <c r="E7" s="399">
        <f>'1-Баланс'!G18</f>
        <v>4500</v>
      </c>
      <c r="F7" s="394" t="s">
        <v>496</v>
      </c>
      <c r="G7" s="401" t="s">
        <v>594</v>
      </c>
    </row>
    <row r="8" spans="1:10" ht="18.75" customHeight="1">
      <c r="A8" s="401" t="s">
        <v>594</v>
      </c>
      <c r="B8" s="393" t="s">
        <v>598</v>
      </c>
      <c r="C8" s="399">
        <f>ABS('1-Баланс'!G32)-ABS('1-Баланс'!G33)</f>
        <v>-292</v>
      </c>
      <c r="D8" s="400">
        <f t="shared" si="0"/>
        <v>0</v>
      </c>
      <c r="E8" s="399">
        <f>ABS('2-Отчет за доходите'!C44)-ABS('2-Отчет за доходите'!G44)</f>
        <v>-292</v>
      </c>
      <c r="F8" s="394" t="s">
        <v>599</v>
      </c>
      <c r="G8" s="402" t="s">
        <v>600</v>
      </c>
    </row>
    <row r="9" spans="1:10" ht="18.75" customHeight="1">
      <c r="A9" s="401" t="s">
        <v>594</v>
      </c>
      <c r="B9" s="393" t="s">
        <v>601</v>
      </c>
      <c r="C9" s="399">
        <f>'1-Баланс'!D92</f>
        <v>365</v>
      </c>
      <c r="D9" s="400">
        <f t="shared" si="0"/>
        <v>0</v>
      </c>
      <c r="E9" s="399">
        <f>'3-Отчет за паричния поток'!C45</f>
        <v>365</v>
      </c>
      <c r="F9" s="394" t="s">
        <v>602</v>
      </c>
      <c r="G9" s="402" t="s">
        <v>603</v>
      </c>
    </row>
    <row r="10" spans="1:10" ht="18.75" customHeight="1">
      <c r="A10" s="401" t="s">
        <v>594</v>
      </c>
      <c r="B10" s="393" t="s">
        <v>604</v>
      </c>
      <c r="C10" s="399">
        <f>'1-Баланс'!C92</f>
        <v>2916</v>
      </c>
      <c r="D10" s="400">
        <f t="shared" si="0"/>
        <v>0</v>
      </c>
      <c r="E10" s="399">
        <f>'3-Отчет за паричния поток'!C46</f>
        <v>2916</v>
      </c>
      <c r="F10" s="394" t="s">
        <v>605</v>
      </c>
      <c r="G10" s="402" t="s">
        <v>603</v>
      </c>
    </row>
    <row r="11" spans="1:10" ht="18.75" customHeight="1">
      <c r="A11" s="401" t="s">
        <v>594</v>
      </c>
      <c r="B11" s="393" t="s">
        <v>597</v>
      </c>
      <c r="C11" s="399">
        <f>'1-Баланс'!G37</f>
        <v>3966</v>
      </c>
      <c r="D11" s="400">
        <f t="shared" si="0"/>
        <v>0</v>
      </c>
      <c r="E11" s="399">
        <f>'4-Отчет за собствения капитал'!L34</f>
        <v>3966</v>
      </c>
      <c r="F11" s="394" t="s">
        <v>606</v>
      </c>
      <c r="G11" s="402" t="s">
        <v>607</v>
      </c>
    </row>
    <row r="12" spans="1:10" ht="18.75" customHeight="1">
      <c r="A12" s="401" t="s">
        <v>594</v>
      </c>
      <c r="B12" s="393" t="s">
        <v>608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609</v>
      </c>
      <c r="G12" s="402" t="s">
        <v>610</v>
      </c>
    </row>
    <row r="13" spans="1:10" ht="18.75" customHeight="1">
      <c r="A13" s="401" t="s">
        <v>594</v>
      </c>
      <c r="B13" s="393" t="s">
        <v>611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612</v>
      </c>
      <c r="G13" s="402" t="s">
        <v>610</v>
      </c>
    </row>
    <row r="14" spans="1:10" ht="18.75" customHeight="1">
      <c r="A14" s="401" t="s">
        <v>594</v>
      </c>
      <c r="B14" s="393" t="s">
        <v>613</v>
      </c>
      <c r="C14" s="399">
        <f>'1-Баланс'!C38</f>
        <v>0</v>
      </c>
      <c r="D14" s="400">
        <f t="shared" si="0"/>
        <v>-447</v>
      </c>
      <c r="E14" s="399">
        <f>'Справка 5'!C61+'Справка 5'!C131</f>
        <v>447</v>
      </c>
      <c r="F14" s="394" t="s">
        <v>614</v>
      </c>
      <c r="G14" s="402" t="s">
        <v>610</v>
      </c>
    </row>
    <row r="15" spans="1:10" ht="18.75" customHeight="1">
      <c r="A15" s="401" t="s">
        <v>594</v>
      </c>
      <c r="B15" s="393" t="s">
        <v>615</v>
      </c>
      <c r="C15" s="399">
        <f>'1-Баланс'!C39</f>
        <v>789</v>
      </c>
      <c r="D15" s="400">
        <f t="shared" si="0"/>
        <v>444</v>
      </c>
      <c r="E15" s="399">
        <f>'Справка 5'!C148+'Справка 5'!C78</f>
        <v>345</v>
      </c>
      <c r="F15" s="394" t="s">
        <v>616</v>
      </c>
      <c r="G15" s="402" t="s">
        <v>610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617</v>
      </c>
      <c r="B1" s="325" t="s">
        <v>618</v>
      </c>
      <c r="C1" s="325" t="s">
        <v>619</v>
      </c>
      <c r="D1" s="325" t="s">
        <v>620</v>
      </c>
    </row>
    <row r="2" spans="1:5" ht="24" customHeight="1">
      <c r="A2" s="375" t="s">
        <v>621</v>
      </c>
      <c r="B2" s="373"/>
      <c r="C2" s="373"/>
      <c r="D2" s="374"/>
    </row>
    <row r="3" spans="1:5" ht="31.5">
      <c r="A3" s="328">
        <v>1</v>
      </c>
      <c r="B3" s="326" t="s">
        <v>622</v>
      </c>
      <c r="C3" s="327" t="s">
        <v>623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624</v>
      </c>
      <c r="C4" s="327" t="s">
        <v>625</v>
      </c>
      <c r="D4" s="372">
        <f>(ABS('1-Баланс'!G32)-ABS('1-Баланс'!G33))/'1-Баланс'!G37</f>
        <v>-7.3625819465456377E-2</v>
      </c>
    </row>
    <row r="5" spans="1:5" ht="31.5">
      <c r="A5" s="328">
        <v>3</v>
      </c>
      <c r="B5" s="326" t="s">
        <v>626</v>
      </c>
      <c r="C5" s="327" t="s">
        <v>627</v>
      </c>
      <c r="D5" s="372">
        <f>(ABS('1-Баланс'!G32)-ABS('1-Баланс'!G33))/('1-Баланс'!G56+'1-Баланс'!G79)</f>
        <v>-5.7254901960784315</v>
      </c>
    </row>
    <row r="6" spans="1:5" ht="31.5">
      <c r="A6" s="328">
        <v>4</v>
      </c>
      <c r="B6" s="326" t="s">
        <v>628</v>
      </c>
      <c r="C6" s="327" t="s">
        <v>629</v>
      </c>
      <c r="D6" s="372">
        <f>(ABS('1-Баланс'!G32)-ABS('1-Баланс'!G33))/('1-Баланс'!C95)</f>
        <v>-7.2691062982325125E-2</v>
      </c>
    </row>
    <row r="7" spans="1:5" ht="24" customHeight="1">
      <c r="A7" s="375" t="s">
        <v>630</v>
      </c>
      <c r="B7" s="373"/>
      <c r="C7" s="373"/>
      <c r="D7" s="374"/>
    </row>
    <row r="8" spans="1:5" ht="31.5">
      <c r="A8" s="328">
        <v>5</v>
      </c>
      <c r="B8" s="326" t="s">
        <v>631</v>
      </c>
      <c r="C8" s="327" t="s">
        <v>632</v>
      </c>
      <c r="D8" s="371">
        <f>'2-Отчет за доходите'!G36/'2-Отчет за доходите'!C36</f>
        <v>6.8027210884353739E-3</v>
      </c>
    </row>
    <row r="9" spans="1:5" ht="24" customHeight="1">
      <c r="A9" s="375" t="s">
        <v>633</v>
      </c>
      <c r="B9" s="373"/>
      <c r="C9" s="373"/>
      <c r="D9" s="374"/>
    </row>
    <row r="10" spans="1:5" ht="31.5">
      <c r="A10" s="328">
        <v>6</v>
      </c>
      <c r="B10" s="326" t="s">
        <v>634</v>
      </c>
      <c r="C10" s="327" t="s">
        <v>635</v>
      </c>
      <c r="D10" s="371">
        <f>'1-Баланс'!C94/'1-Баланс'!G79</f>
        <v>59.549019607843135</v>
      </c>
    </row>
    <row r="11" spans="1:5" ht="63">
      <c r="A11" s="328">
        <v>7</v>
      </c>
      <c r="B11" s="326" t="s">
        <v>636</v>
      </c>
      <c r="C11" s="327" t="s">
        <v>637</v>
      </c>
      <c r="D11" s="371">
        <f>('1-Баланс'!C76+'1-Баланс'!C85+'1-Баланс'!C92)/'1-Баланс'!G79</f>
        <v>58.96078431372549</v>
      </c>
    </row>
    <row r="12" spans="1:5" ht="47.25">
      <c r="A12" s="328">
        <v>8</v>
      </c>
      <c r="B12" s="326" t="s">
        <v>638</v>
      </c>
      <c r="C12" s="327" t="s">
        <v>639</v>
      </c>
      <c r="D12" s="371">
        <f>('1-Баланс'!C85+'1-Баланс'!C92)/'1-Баланс'!G79</f>
        <v>57.176470588235297</v>
      </c>
    </row>
    <row r="13" spans="1:5" ht="31.5">
      <c r="A13" s="328">
        <v>9</v>
      </c>
      <c r="B13" s="326" t="s">
        <v>640</v>
      </c>
      <c r="C13" s="327" t="s">
        <v>641</v>
      </c>
      <c r="D13" s="371">
        <f>'1-Баланс'!C92/'1-Баланс'!G79</f>
        <v>57.176470588235297</v>
      </c>
    </row>
    <row r="14" spans="1:5" ht="24" customHeight="1">
      <c r="A14" s="375" t="s">
        <v>642</v>
      </c>
      <c r="B14" s="373"/>
      <c r="C14" s="373"/>
      <c r="D14" s="374"/>
    </row>
    <row r="15" spans="1:5" ht="31.5">
      <c r="A15" s="328">
        <v>10</v>
      </c>
      <c r="B15" s="326" t="s">
        <v>643</v>
      </c>
      <c r="C15" s="327" t="s">
        <v>644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642</v>
      </c>
      <c r="C16" s="327" t="s">
        <v>645</v>
      </c>
      <c r="D16" s="379">
        <f>'2-Отчет за доходите'!G16/('1-Баланс'!C95)</f>
        <v>0</v>
      </c>
    </row>
    <row r="17" spans="1:5" ht="24" customHeight="1">
      <c r="A17" s="375" t="s">
        <v>646</v>
      </c>
      <c r="B17" s="373"/>
      <c r="C17" s="373"/>
      <c r="D17" s="374"/>
    </row>
    <row r="18" spans="1:5" ht="31.5">
      <c r="A18" s="328">
        <v>12</v>
      </c>
      <c r="B18" s="326" t="s">
        <v>647</v>
      </c>
      <c r="C18" s="327" t="s">
        <v>648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649</v>
      </c>
      <c r="C19" s="327" t="s">
        <v>650</v>
      </c>
      <c r="D19" s="371">
        <f>D4/D5</f>
        <v>1.285930408472012E-2</v>
      </c>
    </row>
    <row r="20" spans="1:5" ht="31.5">
      <c r="A20" s="328">
        <v>14</v>
      </c>
      <c r="B20" s="326" t="s">
        <v>651</v>
      </c>
      <c r="C20" s="327" t="s">
        <v>652</v>
      </c>
      <c r="D20" s="371">
        <f>D6/D5</f>
        <v>1.2696041822255415E-2</v>
      </c>
    </row>
    <row r="21" spans="1:5" ht="31.5">
      <c r="A21" s="328">
        <v>15</v>
      </c>
      <c r="B21" s="326" t="s">
        <v>653</v>
      </c>
      <c r="C21" s="327" t="s">
        <v>654</v>
      </c>
      <c r="D21" s="403">
        <f>'2-Отчет за доходите'!C37+'2-Отчет за доходите'!C25</f>
        <v>0</v>
      </c>
      <c r="E21" s="421"/>
    </row>
    <row r="22" spans="1:5" ht="63">
      <c r="A22" s="328">
        <v>16</v>
      </c>
      <c r="B22" s="326" t="s">
        <v>655</v>
      </c>
      <c r="C22" s="327" t="s">
        <v>656</v>
      </c>
      <c r="D22" s="377">
        <f>D21/'1-Баланс'!G37</f>
        <v>0</v>
      </c>
    </row>
    <row r="23" spans="1:5" ht="31.5">
      <c r="A23" s="328">
        <v>17</v>
      </c>
      <c r="B23" s="326" t="s">
        <v>657</v>
      </c>
      <c r="C23" s="327" t="s">
        <v>658</v>
      </c>
      <c r="D23" s="377">
        <f>(D21+'2-Отчет за доходите'!C14)/'2-Отчет за доходите'!G31</f>
        <v>0</v>
      </c>
    </row>
    <row r="24" spans="1:5" ht="31.5">
      <c r="A24" s="328">
        <v>18</v>
      </c>
      <c r="B24" s="326" t="s">
        <v>659</v>
      </c>
      <c r="C24" s="327" t="s">
        <v>660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661</v>
      </c>
      <c r="B1" s="42" t="s">
        <v>662</v>
      </c>
      <c r="C1" s="42" t="s">
        <v>663</v>
      </c>
      <c r="D1" s="43" t="s">
        <v>664</v>
      </c>
      <c r="E1" s="43" t="s">
        <v>665</v>
      </c>
      <c r="F1" s="43" t="s">
        <v>666</v>
      </c>
      <c r="G1" s="43" t="s">
        <v>667</v>
      </c>
      <c r="H1" s="43" t="s">
        <v>668</v>
      </c>
      <c r="I1" s="424"/>
      <c r="J1" s="424"/>
      <c r="K1" s="424"/>
      <c r="L1" s="424"/>
      <c r="M1" s="424"/>
      <c r="N1" s="78" t="s">
        <v>669</v>
      </c>
    </row>
    <row r="2" spans="1:14" s="251" customFormat="1">
      <c r="A2" s="425"/>
      <c r="B2" s="425"/>
      <c r="C2" s="426"/>
      <c r="D2" s="425"/>
      <c r="E2" s="425"/>
      <c r="F2" s="427" t="s">
        <v>670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45199</v>
      </c>
      <c r="D3" s="424" t="s">
        <v>51</v>
      </c>
      <c r="E3" s="424">
        <v>1</v>
      </c>
      <c r="F3" s="424" t="s">
        <v>50</v>
      </c>
      <c r="G3" s="424" t="s">
        <v>671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45199</v>
      </c>
      <c r="D4" s="424" t="s">
        <v>55</v>
      </c>
      <c r="E4" s="424">
        <v>1</v>
      </c>
      <c r="F4" s="424" t="s">
        <v>54</v>
      </c>
      <c r="G4" s="424" t="s">
        <v>671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45199</v>
      </c>
      <c r="D5" s="424" t="s">
        <v>59</v>
      </c>
      <c r="E5" s="424">
        <v>1</v>
      </c>
      <c r="F5" s="424" t="s">
        <v>58</v>
      </c>
      <c r="G5" s="424" t="s">
        <v>671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45199</v>
      </c>
      <c r="D6" s="424" t="s">
        <v>63</v>
      </c>
      <c r="E6" s="424">
        <v>1</v>
      </c>
      <c r="F6" s="424" t="s">
        <v>62</v>
      </c>
      <c r="G6" s="424" t="s">
        <v>671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45199</v>
      </c>
      <c r="D7" s="424" t="s">
        <v>67</v>
      </c>
      <c r="E7" s="424">
        <v>1</v>
      </c>
      <c r="F7" s="424" t="s">
        <v>66</v>
      </c>
      <c r="G7" s="424" t="s">
        <v>671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45199</v>
      </c>
      <c r="D8" s="424" t="s">
        <v>71</v>
      </c>
      <c r="E8" s="424">
        <v>1</v>
      </c>
      <c r="F8" s="424" t="s">
        <v>70</v>
      </c>
      <c r="G8" s="424" t="s">
        <v>671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45199</v>
      </c>
      <c r="D9" s="424" t="s">
        <v>75</v>
      </c>
      <c r="E9" s="424">
        <v>1</v>
      </c>
      <c r="F9" s="424" t="s">
        <v>74</v>
      </c>
      <c r="G9" s="424" t="s">
        <v>671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45199</v>
      </c>
      <c r="D10" s="424" t="s">
        <v>79</v>
      </c>
      <c r="E10" s="424">
        <v>1</v>
      </c>
      <c r="F10" s="424" t="s">
        <v>78</v>
      </c>
      <c r="G10" s="424" t="s">
        <v>671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45199</v>
      </c>
      <c r="D11" s="424" t="s">
        <v>82</v>
      </c>
      <c r="E11" s="424">
        <v>1</v>
      </c>
      <c r="F11" s="424" t="s">
        <v>48</v>
      </c>
      <c r="G11" s="424" t="s">
        <v>671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45199</v>
      </c>
      <c r="D12" s="424" t="s">
        <v>86</v>
      </c>
      <c r="E12" s="424">
        <v>1</v>
      </c>
      <c r="F12" s="424" t="s">
        <v>85</v>
      </c>
      <c r="G12" s="424" t="s">
        <v>671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45199</v>
      </c>
      <c r="D13" s="424" t="s">
        <v>90</v>
      </c>
      <c r="E13" s="424">
        <v>1</v>
      </c>
      <c r="F13" s="424" t="s">
        <v>89</v>
      </c>
      <c r="G13" s="424" t="s">
        <v>671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45199</v>
      </c>
      <c r="D14" s="424" t="s">
        <v>97</v>
      </c>
      <c r="E14" s="424">
        <v>1</v>
      </c>
      <c r="F14" s="424" t="s">
        <v>96</v>
      </c>
      <c r="G14" s="424" t="s">
        <v>671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45199</v>
      </c>
      <c r="D15" s="424" t="s">
        <v>101</v>
      </c>
      <c r="E15" s="424">
        <v>1</v>
      </c>
      <c r="F15" s="424" t="s">
        <v>100</v>
      </c>
      <c r="G15" s="424" t="s">
        <v>671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45199</v>
      </c>
      <c r="D16" s="424" t="s">
        <v>105</v>
      </c>
      <c r="E16" s="424">
        <v>1</v>
      </c>
      <c r="F16" s="424" t="s">
        <v>104</v>
      </c>
      <c r="G16" s="424" t="s">
        <v>671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45199</v>
      </c>
      <c r="D17" s="424" t="s">
        <v>109</v>
      </c>
      <c r="E17" s="424">
        <v>1</v>
      </c>
      <c r="F17" s="424" t="s">
        <v>108</v>
      </c>
      <c r="G17" s="424" t="s">
        <v>671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45199</v>
      </c>
      <c r="D18" s="424" t="s">
        <v>112</v>
      </c>
      <c r="E18" s="424">
        <v>1</v>
      </c>
      <c r="F18" s="424" t="s">
        <v>93</v>
      </c>
      <c r="G18" s="424" t="s">
        <v>671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45199</v>
      </c>
      <c r="D19" s="424" t="s">
        <v>121</v>
      </c>
      <c r="E19" s="424">
        <v>1</v>
      </c>
      <c r="F19" s="424" t="s">
        <v>120</v>
      </c>
      <c r="G19" s="424" t="s">
        <v>671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45199</v>
      </c>
      <c r="D20" s="424" t="s">
        <v>125</v>
      </c>
      <c r="E20" s="424">
        <v>1</v>
      </c>
      <c r="F20" s="424" t="s">
        <v>124</v>
      </c>
      <c r="G20" s="424" t="s">
        <v>671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45199</v>
      </c>
      <c r="D21" s="424" t="s">
        <v>129</v>
      </c>
      <c r="E21" s="424">
        <v>1</v>
      </c>
      <c r="F21" s="424" t="s">
        <v>117</v>
      </c>
      <c r="G21" s="424" t="s">
        <v>671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45199</v>
      </c>
      <c r="D22" s="424" t="s">
        <v>136</v>
      </c>
      <c r="E22" s="424">
        <v>1</v>
      </c>
      <c r="F22" s="424" t="s">
        <v>135</v>
      </c>
      <c r="G22" s="424" t="s">
        <v>671</v>
      </c>
      <c r="H22" s="424">
        <f xml:space="preserve"> '1-Баланс'!C35</f>
        <v>789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45199</v>
      </c>
      <c r="D23" s="424" t="s">
        <v>138</v>
      </c>
      <c r="E23" s="424">
        <v>1</v>
      </c>
      <c r="F23" s="424" t="s">
        <v>137</v>
      </c>
      <c r="G23" s="424" t="s">
        <v>671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45199</v>
      </c>
      <c r="D24" s="424" t="s">
        <v>140</v>
      </c>
      <c r="E24" s="424">
        <v>1</v>
      </c>
      <c r="F24" s="424" t="s">
        <v>139</v>
      </c>
      <c r="G24" s="424" t="s">
        <v>671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45199</v>
      </c>
      <c r="D25" s="424" t="s">
        <v>144</v>
      </c>
      <c r="E25" s="424">
        <v>1</v>
      </c>
      <c r="F25" s="424" t="s">
        <v>143</v>
      </c>
      <c r="G25" s="424" t="s">
        <v>671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45199</v>
      </c>
      <c r="D26" s="424" t="s">
        <v>146</v>
      </c>
      <c r="E26" s="424">
        <v>1</v>
      </c>
      <c r="F26" s="424" t="s">
        <v>145</v>
      </c>
      <c r="G26" s="424" t="s">
        <v>671</v>
      </c>
      <c r="H26" s="424">
        <f xml:space="preserve"> '1-Баланс'!C39</f>
        <v>789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45199</v>
      </c>
      <c r="D27" s="424" t="s">
        <v>148</v>
      </c>
      <c r="E27" s="424">
        <v>1</v>
      </c>
      <c r="F27" s="424" t="s">
        <v>147</v>
      </c>
      <c r="G27" s="424" t="s">
        <v>671</v>
      </c>
      <c r="H27" s="424">
        <f xml:space="preserve"> '1-Баланс'!C40</f>
        <v>0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45199</v>
      </c>
      <c r="D28" s="424" t="s">
        <v>152</v>
      </c>
      <c r="E28" s="424">
        <v>1</v>
      </c>
      <c r="F28" s="424" t="s">
        <v>151</v>
      </c>
      <c r="G28" s="424" t="s">
        <v>671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45199</v>
      </c>
      <c r="D29" s="424" t="s">
        <v>154</v>
      </c>
      <c r="E29" s="424">
        <v>1</v>
      </c>
      <c r="F29" s="424" t="s">
        <v>153</v>
      </c>
      <c r="G29" s="424" t="s">
        <v>671</v>
      </c>
      <c r="H29" s="424">
        <f xml:space="preserve"> '1-Баланс'!C42</f>
        <v>0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45199</v>
      </c>
      <c r="D30" s="424" t="s">
        <v>157</v>
      </c>
      <c r="E30" s="424">
        <v>1</v>
      </c>
      <c r="F30" s="424" t="s">
        <v>156</v>
      </c>
      <c r="G30" s="424" t="s">
        <v>671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45199</v>
      </c>
      <c r="D31" s="424" t="s">
        <v>160</v>
      </c>
      <c r="E31" s="424">
        <v>1</v>
      </c>
      <c r="F31" s="424" t="s">
        <v>159</v>
      </c>
      <c r="G31" s="424" t="s">
        <v>671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45199</v>
      </c>
      <c r="D32" s="424" t="s">
        <v>164</v>
      </c>
      <c r="E32" s="424">
        <v>1</v>
      </c>
      <c r="F32" s="424" t="s">
        <v>163</v>
      </c>
      <c r="G32" s="424" t="s">
        <v>671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45199</v>
      </c>
      <c r="D33" s="424" t="s">
        <v>168</v>
      </c>
      <c r="E33" s="424">
        <v>1</v>
      </c>
      <c r="F33" s="424" t="s">
        <v>167</v>
      </c>
      <c r="G33" s="424" t="s">
        <v>671</v>
      </c>
      <c r="H33" s="424">
        <f xml:space="preserve"> '1-Баланс'!C46</f>
        <v>789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45199</v>
      </c>
      <c r="D34" s="424" t="s">
        <v>175</v>
      </c>
      <c r="E34" s="424">
        <v>1</v>
      </c>
      <c r="F34" s="424" t="s">
        <v>174</v>
      </c>
      <c r="G34" s="424" t="s">
        <v>671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45199</v>
      </c>
      <c r="D35" s="424" t="s">
        <v>179</v>
      </c>
      <c r="E35" s="424">
        <v>1</v>
      </c>
      <c r="F35" s="424" t="s">
        <v>178</v>
      </c>
      <c r="G35" s="424" t="s">
        <v>671</v>
      </c>
      <c r="H35" s="424">
        <f xml:space="preserve"> '1-Баланс'!C49</f>
        <v>190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45199</v>
      </c>
      <c r="D36" s="424" t="s">
        <v>183</v>
      </c>
      <c r="E36" s="424">
        <v>1</v>
      </c>
      <c r="F36" s="424" t="s">
        <v>182</v>
      </c>
      <c r="G36" s="424" t="s">
        <v>671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45199</v>
      </c>
      <c r="D37" s="424" t="s">
        <v>185</v>
      </c>
      <c r="E37" s="424">
        <v>1</v>
      </c>
      <c r="F37" s="424" t="s">
        <v>108</v>
      </c>
      <c r="G37" s="424" t="s">
        <v>671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45199</v>
      </c>
      <c r="D38" s="424" t="s">
        <v>187</v>
      </c>
      <c r="E38" s="424">
        <v>1</v>
      </c>
      <c r="F38" s="424" t="s">
        <v>132</v>
      </c>
      <c r="G38" s="424" t="s">
        <v>671</v>
      </c>
      <c r="H38" s="424">
        <f xml:space="preserve"> '1-Баланс'!C52</f>
        <v>190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45199</v>
      </c>
      <c r="D39" s="424" t="s">
        <v>194</v>
      </c>
      <c r="E39" s="424">
        <v>1</v>
      </c>
      <c r="F39" s="424" t="s">
        <v>193</v>
      </c>
      <c r="G39" s="424" t="s">
        <v>671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45199</v>
      </c>
      <c r="D40" s="424" t="s">
        <v>198</v>
      </c>
      <c r="E40" s="424">
        <v>1</v>
      </c>
      <c r="F40" s="424" t="s">
        <v>197</v>
      </c>
      <c r="G40" s="424" t="s">
        <v>671</v>
      </c>
      <c r="H40" s="424">
        <f xml:space="preserve"> '1-Баланс'!C55</f>
        <v>1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45199</v>
      </c>
      <c r="D41" s="424" t="s">
        <v>202</v>
      </c>
      <c r="E41" s="424">
        <v>1</v>
      </c>
      <c r="F41" s="424" t="s">
        <v>46</v>
      </c>
      <c r="G41" s="424" t="s">
        <v>671</v>
      </c>
      <c r="H41" s="424">
        <f xml:space="preserve"> '1-Баланс'!C56</f>
        <v>980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45199</v>
      </c>
      <c r="D42" s="424" t="s">
        <v>209</v>
      </c>
      <c r="E42" s="424">
        <v>1</v>
      </c>
      <c r="F42" s="424" t="s">
        <v>208</v>
      </c>
      <c r="G42" s="424" t="s">
        <v>671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45199</v>
      </c>
      <c r="D43" s="424" t="s">
        <v>213</v>
      </c>
      <c r="E43" s="424">
        <v>1</v>
      </c>
      <c r="F43" s="424" t="s">
        <v>212</v>
      </c>
      <c r="G43" s="424" t="s">
        <v>671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45199</v>
      </c>
      <c r="D44" s="424" t="s">
        <v>217</v>
      </c>
      <c r="E44" s="424">
        <v>1</v>
      </c>
      <c r="F44" s="424" t="s">
        <v>216</v>
      </c>
      <c r="G44" s="424" t="s">
        <v>671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45199</v>
      </c>
      <c r="D45" s="424" t="s">
        <v>221</v>
      </c>
      <c r="E45" s="424">
        <v>1</v>
      </c>
      <c r="F45" s="424" t="s">
        <v>220</v>
      </c>
      <c r="G45" s="424" t="s">
        <v>671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45199</v>
      </c>
      <c r="D46" s="424" t="s">
        <v>225</v>
      </c>
      <c r="E46" s="424">
        <v>1</v>
      </c>
      <c r="F46" s="424" t="s">
        <v>224</v>
      </c>
      <c r="G46" s="424" t="s">
        <v>671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45199</v>
      </c>
      <c r="D47" s="424" t="s">
        <v>229</v>
      </c>
      <c r="E47" s="424">
        <v>1</v>
      </c>
      <c r="F47" s="424" t="s">
        <v>228</v>
      </c>
      <c r="G47" s="424" t="s">
        <v>671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45199</v>
      </c>
      <c r="D48" s="424" t="s">
        <v>232</v>
      </c>
      <c r="E48" s="424">
        <v>1</v>
      </c>
      <c r="F48" s="424" t="s">
        <v>207</v>
      </c>
      <c r="G48" s="424" t="s">
        <v>671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45199</v>
      </c>
      <c r="D49" s="424" t="s">
        <v>241</v>
      </c>
      <c r="E49" s="424">
        <v>1</v>
      </c>
      <c r="F49" s="424" t="s">
        <v>240</v>
      </c>
      <c r="G49" s="424" t="s">
        <v>671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45199</v>
      </c>
      <c r="D50" s="424" t="s">
        <v>245</v>
      </c>
      <c r="E50" s="424">
        <v>1</v>
      </c>
      <c r="F50" s="424" t="s">
        <v>244</v>
      </c>
      <c r="G50" s="424" t="s">
        <v>671</v>
      </c>
      <c r="H50" s="424">
        <f xml:space="preserve"> '1-Баланс'!C69</f>
        <v>40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45199</v>
      </c>
      <c r="D51" s="424" t="s">
        <v>248</v>
      </c>
      <c r="E51" s="424">
        <v>1</v>
      </c>
      <c r="F51" s="424" t="s">
        <v>247</v>
      </c>
      <c r="G51" s="424" t="s">
        <v>671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45199</v>
      </c>
      <c r="D52" s="424" t="s">
        <v>252</v>
      </c>
      <c r="E52" s="424">
        <v>1</v>
      </c>
      <c r="F52" s="424" t="s">
        <v>251</v>
      </c>
      <c r="G52" s="424" t="s">
        <v>671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45199</v>
      </c>
      <c r="D53" s="424" t="s">
        <v>255</v>
      </c>
      <c r="E53" s="424">
        <v>1</v>
      </c>
      <c r="F53" s="424" t="s">
        <v>254</v>
      </c>
      <c r="G53" s="424" t="s">
        <v>671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45199</v>
      </c>
      <c r="D54" s="424" t="s">
        <v>257</v>
      </c>
      <c r="E54" s="424">
        <v>1</v>
      </c>
      <c r="F54" s="424" t="s">
        <v>256</v>
      </c>
      <c r="G54" s="424" t="s">
        <v>671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45199</v>
      </c>
      <c r="D55" s="424" t="s">
        <v>261</v>
      </c>
      <c r="E55" s="424">
        <v>1</v>
      </c>
      <c r="F55" s="424" t="s">
        <v>260</v>
      </c>
      <c r="G55" s="424" t="s">
        <v>671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45199</v>
      </c>
      <c r="D56" s="424" t="s">
        <v>263</v>
      </c>
      <c r="E56" s="424">
        <v>1</v>
      </c>
      <c r="F56" s="424" t="s">
        <v>262</v>
      </c>
      <c r="G56" s="424" t="s">
        <v>671</v>
      </c>
      <c r="H56" s="424">
        <f xml:space="preserve"> '1-Баланс'!C75</f>
        <v>51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45199</v>
      </c>
      <c r="D57" s="424" t="s">
        <v>265</v>
      </c>
      <c r="E57" s="424">
        <v>1</v>
      </c>
      <c r="F57" s="424" t="s">
        <v>237</v>
      </c>
      <c r="G57" s="424" t="s">
        <v>671</v>
      </c>
      <c r="H57" s="424">
        <f xml:space="preserve"> '1-Баланс'!C76</f>
        <v>91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45199</v>
      </c>
      <c r="D58" s="424" t="s">
        <v>270</v>
      </c>
      <c r="E58" s="424">
        <v>1</v>
      </c>
      <c r="F58" s="424" t="s">
        <v>269</v>
      </c>
      <c r="G58" s="424" t="s">
        <v>671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45199</v>
      </c>
      <c r="D59" s="424" t="s">
        <v>274</v>
      </c>
      <c r="E59" s="424">
        <v>1</v>
      </c>
      <c r="F59" s="424" t="s">
        <v>273</v>
      </c>
      <c r="G59" s="424" t="s">
        <v>671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45199</v>
      </c>
      <c r="D60" s="424" t="s">
        <v>276</v>
      </c>
      <c r="E60" s="424">
        <v>1</v>
      </c>
      <c r="F60" s="424" t="s">
        <v>275</v>
      </c>
      <c r="G60" s="424" t="s">
        <v>671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45199</v>
      </c>
      <c r="D61" s="424" t="s">
        <v>278</v>
      </c>
      <c r="E61" s="424">
        <v>1</v>
      </c>
      <c r="F61" s="424" t="s">
        <v>277</v>
      </c>
      <c r="G61" s="424" t="s">
        <v>671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45199</v>
      </c>
      <c r="D62" s="424" t="s">
        <v>280</v>
      </c>
      <c r="E62" s="424">
        <v>1</v>
      </c>
      <c r="F62" s="424" t="s">
        <v>279</v>
      </c>
      <c r="G62" s="424" t="s">
        <v>671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45199</v>
      </c>
      <c r="D63" s="424" t="s">
        <v>281</v>
      </c>
      <c r="E63" s="424">
        <v>1</v>
      </c>
      <c r="F63" s="424" t="s">
        <v>163</v>
      </c>
      <c r="G63" s="424" t="s">
        <v>671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45199</v>
      </c>
      <c r="D64" s="424" t="s">
        <v>283</v>
      </c>
      <c r="E64" s="424">
        <v>1</v>
      </c>
      <c r="F64" s="424" t="s">
        <v>268</v>
      </c>
      <c r="G64" s="424" t="s">
        <v>671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45199</v>
      </c>
      <c r="D65" s="424" t="s">
        <v>286</v>
      </c>
      <c r="E65" s="424">
        <v>1</v>
      </c>
      <c r="F65" s="424" t="s">
        <v>285</v>
      </c>
      <c r="G65" s="424" t="s">
        <v>671</v>
      </c>
      <c r="H65" s="424">
        <f xml:space="preserve"> '1-Баланс'!C88</f>
        <v>71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45199</v>
      </c>
      <c r="D66" s="424" t="s">
        <v>288</v>
      </c>
      <c r="E66" s="424">
        <v>1</v>
      </c>
      <c r="F66" s="424" t="s">
        <v>287</v>
      </c>
      <c r="G66" s="424" t="s">
        <v>671</v>
      </c>
      <c r="H66" s="424">
        <f xml:space="preserve"> '1-Баланс'!C89</f>
        <v>2845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45199</v>
      </c>
      <c r="D67" s="424" t="s">
        <v>290</v>
      </c>
      <c r="E67" s="424">
        <v>1</v>
      </c>
      <c r="F67" s="424" t="s">
        <v>289</v>
      </c>
      <c r="G67" s="424" t="s">
        <v>671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45199</v>
      </c>
      <c r="D68" s="424" t="s">
        <v>292</v>
      </c>
      <c r="E68" s="424">
        <v>1</v>
      </c>
      <c r="F68" s="424" t="s">
        <v>291</v>
      </c>
      <c r="G68" s="424" t="s">
        <v>671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45199</v>
      </c>
      <c r="D69" s="424" t="s">
        <v>294</v>
      </c>
      <c r="E69" s="424">
        <v>1</v>
      </c>
      <c r="F69" s="424" t="s">
        <v>284</v>
      </c>
      <c r="G69" s="424" t="s">
        <v>671</v>
      </c>
      <c r="H69" s="424">
        <f xml:space="preserve"> '1-Баланс'!C92</f>
        <v>2916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45199</v>
      </c>
      <c r="D70" s="424" t="s">
        <v>296</v>
      </c>
      <c r="E70" s="424">
        <v>1</v>
      </c>
      <c r="F70" s="424" t="s">
        <v>295</v>
      </c>
      <c r="G70" s="424" t="s">
        <v>671</v>
      </c>
      <c r="H70" s="424">
        <f xml:space="preserve"> '1-Баланс'!C93</f>
        <v>30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45199</v>
      </c>
      <c r="D71" s="424" t="s">
        <v>298</v>
      </c>
      <c r="E71" s="424">
        <v>1</v>
      </c>
      <c r="F71" s="424" t="s">
        <v>205</v>
      </c>
      <c r="G71" s="424" t="s">
        <v>671</v>
      </c>
      <c r="H71" s="424">
        <f xml:space="preserve"> '1-Баланс'!C94</f>
        <v>3037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45199</v>
      </c>
      <c r="D72" s="424" t="s">
        <v>300</v>
      </c>
      <c r="E72" s="424">
        <v>1</v>
      </c>
      <c r="F72" s="424" t="s">
        <v>299</v>
      </c>
      <c r="G72" s="424" t="s">
        <v>671</v>
      </c>
      <c r="H72" s="424">
        <f xml:space="preserve"> '1-Баланс'!C95</f>
        <v>4017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45199</v>
      </c>
      <c r="D73" s="424" t="s">
        <v>53</v>
      </c>
      <c r="E73" s="424">
        <v>1</v>
      </c>
      <c r="F73" s="424" t="s">
        <v>52</v>
      </c>
      <c r="G73" s="424" t="s">
        <v>672</v>
      </c>
      <c r="H73" s="424">
        <f>'1-Баланс'!G12</f>
        <v>4500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45199</v>
      </c>
      <c r="D74" s="424" t="s">
        <v>57</v>
      </c>
      <c r="E74" s="424">
        <v>1</v>
      </c>
      <c r="F74" s="424" t="s">
        <v>56</v>
      </c>
      <c r="G74" s="424" t="s">
        <v>672</v>
      </c>
      <c r="H74" s="424">
        <f>'1-Баланс'!G13</f>
        <v>4500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45199</v>
      </c>
      <c r="D75" s="424" t="s">
        <v>61</v>
      </c>
      <c r="E75" s="424">
        <v>1</v>
      </c>
      <c r="F75" s="424" t="s">
        <v>60</v>
      </c>
      <c r="G75" s="424" t="s">
        <v>672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45199</v>
      </c>
      <c r="D76" s="424" t="s">
        <v>65</v>
      </c>
      <c r="E76" s="424">
        <v>1</v>
      </c>
      <c r="F76" s="424" t="s">
        <v>64</v>
      </c>
      <c r="G76" s="424" t="s">
        <v>672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45199</v>
      </c>
      <c r="D77" s="424" t="s">
        <v>69</v>
      </c>
      <c r="E77" s="424">
        <v>1</v>
      </c>
      <c r="F77" s="424" t="s">
        <v>68</v>
      </c>
      <c r="G77" s="424" t="s">
        <v>672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45199</v>
      </c>
      <c r="D78" s="424" t="s">
        <v>73</v>
      </c>
      <c r="E78" s="424">
        <v>1</v>
      </c>
      <c r="F78" s="424" t="s">
        <v>72</v>
      </c>
      <c r="G78" s="424" t="s">
        <v>672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45199</v>
      </c>
      <c r="D79" s="424" t="s">
        <v>77</v>
      </c>
      <c r="E79" s="424">
        <v>1</v>
      </c>
      <c r="F79" s="424" t="s">
        <v>49</v>
      </c>
      <c r="G79" s="424" t="s">
        <v>672</v>
      </c>
      <c r="H79" s="424">
        <f>'1-Баланс'!G18</f>
        <v>4500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45199</v>
      </c>
      <c r="D80" s="424" t="s">
        <v>84</v>
      </c>
      <c r="E80" s="424">
        <v>1</v>
      </c>
      <c r="F80" s="424" t="s">
        <v>83</v>
      </c>
      <c r="G80" s="424" t="s">
        <v>672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45199</v>
      </c>
      <c r="D81" s="424" t="s">
        <v>88</v>
      </c>
      <c r="E81" s="424">
        <v>1</v>
      </c>
      <c r="F81" s="424" t="s">
        <v>87</v>
      </c>
      <c r="G81" s="424" t="s">
        <v>672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45199</v>
      </c>
      <c r="D82" s="424" t="s">
        <v>92</v>
      </c>
      <c r="E82" s="424">
        <v>1</v>
      </c>
      <c r="F82" s="424" t="s">
        <v>91</v>
      </c>
      <c r="G82" s="424" t="s">
        <v>672</v>
      </c>
      <c r="H82" s="424">
        <f>'1-Баланс'!G22</f>
        <v>0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45199</v>
      </c>
      <c r="D83" s="424" t="s">
        <v>95</v>
      </c>
      <c r="E83" s="424">
        <v>1</v>
      </c>
      <c r="F83" s="424" t="s">
        <v>94</v>
      </c>
      <c r="G83" s="424" t="s">
        <v>672</v>
      </c>
      <c r="H83" s="424">
        <f>'1-Баланс'!G23</f>
        <v>0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45199</v>
      </c>
      <c r="D84" s="424" t="s">
        <v>99</v>
      </c>
      <c r="E84" s="424">
        <v>1</v>
      </c>
      <c r="F84" s="424" t="s">
        <v>98</v>
      </c>
      <c r="G84" s="424" t="s">
        <v>672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45199</v>
      </c>
      <c r="D85" s="424" t="s">
        <v>103</v>
      </c>
      <c r="E85" s="424">
        <v>1</v>
      </c>
      <c r="F85" s="424" t="s">
        <v>102</v>
      </c>
      <c r="G85" s="424" t="s">
        <v>672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45199</v>
      </c>
      <c r="D86" s="424" t="s">
        <v>107</v>
      </c>
      <c r="E86" s="424">
        <v>1</v>
      </c>
      <c r="F86" s="424" t="s">
        <v>80</v>
      </c>
      <c r="G86" s="424" t="s">
        <v>672</v>
      </c>
      <c r="H86" s="424">
        <f>'1-Баланс'!G26</f>
        <v>3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45199</v>
      </c>
      <c r="D87" s="424" t="s">
        <v>114</v>
      </c>
      <c r="E87" s="424">
        <v>1</v>
      </c>
      <c r="F87" s="424" t="s">
        <v>113</v>
      </c>
      <c r="G87" s="424" t="s">
        <v>672</v>
      </c>
      <c r="H87" s="424">
        <f>'1-Баланс'!G28</f>
        <v>-245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45199</v>
      </c>
      <c r="D88" s="424" t="s">
        <v>116</v>
      </c>
      <c r="E88" s="424">
        <v>1</v>
      </c>
      <c r="F88" s="424" t="s">
        <v>115</v>
      </c>
      <c r="G88" s="424" t="s">
        <v>672</v>
      </c>
      <c r="H88" s="424">
        <f>'1-Баланс'!G29</f>
        <v>243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45199</v>
      </c>
      <c r="D89" s="424" t="s">
        <v>119</v>
      </c>
      <c r="E89" s="424">
        <v>1</v>
      </c>
      <c r="F89" s="424" t="s">
        <v>118</v>
      </c>
      <c r="G89" s="424" t="s">
        <v>672</v>
      </c>
      <c r="H89" s="424">
        <f>'1-Баланс'!G30</f>
        <v>-488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45199</v>
      </c>
      <c r="D90" s="424" t="s">
        <v>123</v>
      </c>
      <c r="E90" s="424">
        <v>1</v>
      </c>
      <c r="F90" s="424" t="s">
        <v>122</v>
      </c>
      <c r="G90" s="424" t="s">
        <v>672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45199</v>
      </c>
      <c r="D91" s="424" t="s">
        <v>127</v>
      </c>
      <c r="E91" s="424">
        <v>1</v>
      </c>
      <c r="F91" s="424" t="s">
        <v>126</v>
      </c>
      <c r="G91" s="424" t="s">
        <v>672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45199</v>
      </c>
      <c r="D92" s="424" t="s">
        <v>131</v>
      </c>
      <c r="E92" s="424">
        <v>1</v>
      </c>
      <c r="F92" s="424" t="s">
        <v>130</v>
      </c>
      <c r="G92" s="424" t="s">
        <v>672</v>
      </c>
      <c r="H92" s="424">
        <f>'1-Баланс'!G33</f>
        <v>-292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45199</v>
      </c>
      <c r="D93" s="424" t="s">
        <v>134</v>
      </c>
      <c r="E93" s="424">
        <v>1</v>
      </c>
      <c r="F93" s="424" t="s">
        <v>110</v>
      </c>
      <c r="G93" s="424" t="s">
        <v>672</v>
      </c>
      <c r="H93" s="424">
        <f>'1-Баланс'!G34</f>
        <v>-537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45199</v>
      </c>
      <c r="D94" s="424" t="s">
        <v>142</v>
      </c>
      <c r="E94" s="424">
        <v>1</v>
      </c>
      <c r="F94" s="424" t="s">
        <v>47</v>
      </c>
      <c r="G94" s="424" t="s">
        <v>672</v>
      </c>
      <c r="H94" s="424">
        <f>'1-Баланс'!G37</f>
        <v>3966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45199</v>
      </c>
      <c r="D95" s="424" t="s">
        <v>150</v>
      </c>
      <c r="E95" s="424">
        <v>1</v>
      </c>
      <c r="F95" s="424" t="s">
        <v>149</v>
      </c>
      <c r="G95" s="424" t="s">
        <v>672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45199</v>
      </c>
      <c r="D96" s="424" t="s">
        <v>162</v>
      </c>
      <c r="E96" s="424">
        <v>1</v>
      </c>
      <c r="F96" s="424" t="s">
        <v>161</v>
      </c>
      <c r="G96" s="424" t="s">
        <v>672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45199</v>
      </c>
      <c r="D97" s="424" t="s">
        <v>166</v>
      </c>
      <c r="E97" s="424">
        <v>1</v>
      </c>
      <c r="F97" s="424" t="s">
        <v>165</v>
      </c>
      <c r="G97" s="424" t="s">
        <v>672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45199</v>
      </c>
      <c r="D98" s="424" t="s">
        <v>170</v>
      </c>
      <c r="E98" s="424">
        <v>1</v>
      </c>
      <c r="F98" s="424" t="s">
        <v>169</v>
      </c>
      <c r="G98" s="424" t="s">
        <v>672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45199</v>
      </c>
      <c r="D99" s="424" t="s">
        <v>173</v>
      </c>
      <c r="E99" s="424">
        <v>1</v>
      </c>
      <c r="F99" s="424" t="s">
        <v>172</v>
      </c>
      <c r="G99" s="424" t="s">
        <v>672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45199</v>
      </c>
      <c r="D100" s="424" t="s">
        <v>177</v>
      </c>
      <c r="E100" s="424">
        <v>1</v>
      </c>
      <c r="F100" s="424" t="s">
        <v>176</v>
      </c>
      <c r="G100" s="424" t="s">
        <v>672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45199</v>
      </c>
      <c r="D101" s="424" t="s">
        <v>181</v>
      </c>
      <c r="E101" s="424">
        <v>1</v>
      </c>
      <c r="F101" s="424" t="s">
        <v>180</v>
      </c>
      <c r="G101" s="424" t="s">
        <v>672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45199</v>
      </c>
      <c r="D102" s="424" t="s">
        <v>184</v>
      </c>
      <c r="E102" s="424">
        <v>1</v>
      </c>
      <c r="F102" s="424" t="s">
        <v>158</v>
      </c>
      <c r="G102" s="424" t="s">
        <v>672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45199</v>
      </c>
      <c r="D103" s="424" t="s">
        <v>189</v>
      </c>
      <c r="E103" s="424">
        <v>1</v>
      </c>
      <c r="F103" s="424" t="s">
        <v>188</v>
      </c>
      <c r="G103" s="424" t="s">
        <v>672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45199</v>
      </c>
      <c r="D104" s="424" t="s">
        <v>192</v>
      </c>
      <c r="E104" s="424">
        <v>1</v>
      </c>
      <c r="F104" s="424" t="s">
        <v>191</v>
      </c>
      <c r="G104" s="424" t="s">
        <v>672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45199</v>
      </c>
      <c r="D105" s="424" t="s">
        <v>196</v>
      </c>
      <c r="E105" s="424">
        <v>1</v>
      </c>
      <c r="F105" s="424" t="s">
        <v>195</v>
      </c>
      <c r="G105" s="424" t="s">
        <v>672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45199</v>
      </c>
      <c r="D106" s="424" t="s">
        <v>200</v>
      </c>
      <c r="E106" s="424">
        <v>1</v>
      </c>
      <c r="F106" s="424" t="s">
        <v>199</v>
      </c>
      <c r="G106" s="424" t="s">
        <v>672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45199</v>
      </c>
      <c r="D107" s="424" t="s">
        <v>204</v>
      </c>
      <c r="E107" s="424">
        <v>1</v>
      </c>
      <c r="F107" s="424" t="s">
        <v>155</v>
      </c>
      <c r="G107" s="424" t="s">
        <v>672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45199</v>
      </c>
      <c r="D108" s="424" t="s">
        <v>211</v>
      </c>
      <c r="E108" s="424">
        <v>1</v>
      </c>
      <c r="F108" s="424" t="s">
        <v>210</v>
      </c>
      <c r="G108" s="424" t="s">
        <v>672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45199</v>
      </c>
      <c r="D109" s="424" t="s">
        <v>215</v>
      </c>
      <c r="E109" s="424">
        <v>1</v>
      </c>
      <c r="F109" s="424" t="s">
        <v>214</v>
      </c>
      <c r="G109" s="424" t="s">
        <v>672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45199</v>
      </c>
      <c r="D110" s="424" t="s">
        <v>219</v>
      </c>
      <c r="E110" s="424">
        <v>1</v>
      </c>
      <c r="F110" s="424" t="s">
        <v>218</v>
      </c>
      <c r="G110" s="424" t="s">
        <v>672</v>
      </c>
      <c r="H110" s="424">
        <f>'1-Баланс'!G61</f>
        <v>20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45199</v>
      </c>
      <c r="D111" s="424" t="s">
        <v>223</v>
      </c>
      <c r="E111" s="424">
        <v>1</v>
      </c>
      <c r="F111" s="424" t="s">
        <v>222</v>
      </c>
      <c r="G111" s="424" t="s">
        <v>672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45199</v>
      </c>
      <c r="D112" s="424" t="s">
        <v>227</v>
      </c>
      <c r="E112" s="424">
        <v>1</v>
      </c>
      <c r="F112" s="424" t="s">
        <v>226</v>
      </c>
      <c r="G112" s="424" t="s">
        <v>672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45199</v>
      </c>
      <c r="D113" s="424" t="s">
        <v>231</v>
      </c>
      <c r="E113" s="424">
        <v>1</v>
      </c>
      <c r="F113" s="424" t="s">
        <v>230</v>
      </c>
      <c r="G113" s="424" t="s">
        <v>672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45199</v>
      </c>
      <c r="D114" s="424" t="s">
        <v>234</v>
      </c>
      <c r="E114" s="424">
        <v>1</v>
      </c>
      <c r="F114" s="424" t="s">
        <v>233</v>
      </c>
      <c r="G114" s="424" t="s">
        <v>672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45199</v>
      </c>
      <c r="D115" s="424" t="s">
        <v>236</v>
      </c>
      <c r="E115" s="424">
        <v>1</v>
      </c>
      <c r="F115" s="424" t="s">
        <v>235</v>
      </c>
      <c r="G115" s="424" t="s">
        <v>672</v>
      </c>
      <c r="H115" s="424">
        <f>'1-Баланс'!G66</f>
        <v>10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45199</v>
      </c>
      <c r="D116" s="424" t="s">
        <v>239</v>
      </c>
      <c r="E116" s="424">
        <v>1</v>
      </c>
      <c r="F116" s="424" t="s">
        <v>238</v>
      </c>
      <c r="G116" s="424" t="s">
        <v>672</v>
      </c>
      <c r="H116" s="424">
        <f>'1-Баланс'!G67</f>
        <v>6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45199</v>
      </c>
      <c r="D117" s="424" t="s">
        <v>243</v>
      </c>
      <c r="E117" s="424">
        <v>1</v>
      </c>
      <c r="F117" s="424" t="s">
        <v>242</v>
      </c>
      <c r="G117" s="424" t="s">
        <v>672</v>
      </c>
      <c r="H117" s="424">
        <f>'1-Баланс'!G68</f>
        <v>4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45199</v>
      </c>
      <c r="D118" s="424" t="s">
        <v>246</v>
      </c>
      <c r="E118" s="424">
        <v>1</v>
      </c>
      <c r="F118" s="424" t="s">
        <v>108</v>
      </c>
      <c r="G118" s="424" t="s">
        <v>672</v>
      </c>
      <c r="H118" s="424">
        <f>'1-Баланс'!G69</f>
        <v>31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45199</v>
      </c>
      <c r="D119" s="424" t="s">
        <v>250</v>
      </c>
      <c r="E119" s="424">
        <v>1</v>
      </c>
      <c r="F119" s="424" t="s">
        <v>249</v>
      </c>
      <c r="G119" s="424" t="s">
        <v>672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45199</v>
      </c>
      <c r="D120" s="424" t="s">
        <v>253</v>
      </c>
      <c r="E120" s="424">
        <v>1</v>
      </c>
      <c r="F120" s="424" t="s">
        <v>158</v>
      </c>
      <c r="G120" s="424" t="s">
        <v>672</v>
      </c>
      <c r="H120" s="424">
        <f>'1-Баланс'!G71</f>
        <v>51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45199</v>
      </c>
      <c r="D121" s="424" t="s">
        <v>259</v>
      </c>
      <c r="E121" s="424">
        <v>1</v>
      </c>
      <c r="F121" s="424" t="s">
        <v>258</v>
      </c>
      <c r="G121" s="424" t="s">
        <v>672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45199</v>
      </c>
      <c r="D122" s="424" t="s">
        <v>264</v>
      </c>
      <c r="E122" s="424">
        <v>1</v>
      </c>
      <c r="F122" s="424" t="s">
        <v>191</v>
      </c>
      <c r="G122" s="424" t="s">
        <v>672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45199</v>
      </c>
      <c r="D123" s="424" t="s">
        <v>267</v>
      </c>
      <c r="E123" s="424">
        <v>1</v>
      </c>
      <c r="F123" s="424" t="s">
        <v>266</v>
      </c>
      <c r="G123" s="424" t="s">
        <v>672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45199</v>
      </c>
      <c r="D124" s="424" t="s">
        <v>272</v>
      </c>
      <c r="E124" s="424">
        <v>1</v>
      </c>
      <c r="F124" s="424" t="s">
        <v>206</v>
      </c>
      <c r="G124" s="424" t="s">
        <v>672</v>
      </c>
      <c r="H124" s="424">
        <f>'1-Баланс'!G79</f>
        <v>51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45199</v>
      </c>
      <c r="D125" s="424" t="s">
        <v>302</v>
      </c>
      <c r="E125" s="424">
        <v>1</v>
      </c>
      <c r="F125" s="424" t="s">
        <v>673</v>
      </c>
      <c r="G125" s="424" t="s">
        <v>672</v>
      </c>
      <c r="H125" s="424">
        <f>'1-Баланс'!G95</f>
        <v>4017</v>
      </c>
    </row>
    <row r="126" spans="1:8" s="251" customFormat="1">
      <c r="A126" s="425"/>
      <c r="B126" s="425"/>
      <c r="C126" s="426"/>
      <c r="D126" s="425"/>
      <c r="E126" s="425"/>
      <c r="F126" s="427" t="s">
        <v>674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45199</v>
      </c>
      <c r="D127" s="424" t="s">
        <v>313</v>
      </c>
      <c r="E127" s="424">
        <v>1</v>
      </c>
      <c r="F127" s="424" t="s">
        <v>312</v>
      </c>
      <c r="G127" s="424" t="s">
        <v>675</v>
      </c>
      <c r="H127" s="429">
        <f>'2-Отчет за доходите'!C12</f>
        <v>0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45199</v>
      </c>
      <c r="D128" s="424" t="s">
        <v>317</v>
      </c>
      <c r="E128" s="424">
        <v>1</v>
      </c>
      <c r="F128" s="424" t="s">
        <v>316</v>
      </c>
      <c r="G128" s="424" t="s">
        <v>675</v>
      </c>
      <c r="H128" s="429">
        <f>'2-Отчет за доходите'!C13</f>
        <v>91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45199</v>
      </c>
      <c r="D129" s="424" t="s">
        <v>321</v>
      </c>
      <c r="E129" s="424">
        <v>1</v>
      </c>
      <c r="F129" s="424" t="s">
        <v>320</v>
      </c>
      <c r="G129" s="424" t="s">
        <v>675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45199</v>
      </c>
      <c r="D130" s="424" t="s">
        <v>325</v>
      </c>
      <c r="E130" s="424">
        <v>1</v>
      </c>
      <c r="F130" s="424" t="s">
        <v>324</v>
      </c>
      <c r="G130" s="424" t="s">
        <v>675</v>
      </c>
      <c r="H130" s="429">
        <f>'2-Отчет за доходите'!C15</f>
        <v>48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45199</v>
      </c>
      <c r="D131" s="424" t="s">
        <v>328</v>
      </c>
      <c r="E131" s="424">
        <v>1</v>
      </c>
      <c r="F131" s="424" t="s">
        <v>327</v>
      </c>
      <c r="G131" s="424" t="s">
        <v>675</v>
      </c>
      <c r="H131" s="429">
        <f>'2-Отчет за доходите'!C16</f>
        <v>7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45199</v>
      </c>
      <c r="D132" s="424" t="s">
        <v>331</v>
      </c>
      <c r="E132" s="424">
        <v>1</v>
      </c>
      <c r="F132" s="424" t="s">
        <v>330</v>
      </c>
      <c r="G132" s="424" t="s">
        <v>675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45199</v>
      </c>
      <c r="D133" s="424" t="s">
        <v>333</v>
      </c>
      <c r="E133" s="424">
        <v>1</v>
      </c>
      <c r="F133" s="424" t="s">
        <v>332</v>
      </c>
      <c r="G133" s="424" t="s">
        <v>675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45199</v>
      </c>
      <c r="D134" s="424" t="s">
        <v>337</v>
      </c>
      <c r="E134" s="424">
        <v>1</v>
      </c>
      <c r="F134" s="424" t="s">
        <v>336</v>
      </c>
      <c r="G134" s="424" t="s">
        <v>675</v>
      </c>
      <c r="H134" s="429">
        <f>'2-Отчет за доходите'!C19</f>
        <v>146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45199</v>
      </c>
      <c r="D135" s="424" t="s">
        <v>341</v>
      </c>
      <c r="E135" s="424">
        <v>1</v>
      </c>
      <c r="F135" s="424" t="s">
        <v>340</v>
      </c>
      <c r="G135" s="424" t="s">
        <v>675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45199</v>
      </c>
      <c r="D136" s="424" t="s">
        <v>343</v>
      </c>
      <c r="E136" s="424">
        <v>1</v>
      </c>
      <c r="F136" s="424" t="s">
        <v>342</v>
      </c>
      <c r="G136" s="424" t="s">
        <v>675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45199</v>
      </c>
      <c r="D137" s="424" t="s">
        <v>345</v>
      </c>
      <c r="E137" s="424">
        <v>1</v>
      </c>
      <c r="F137" s="424" t="s">
        <v>310</v>
      </c>
      <c r="G137" s="424" t="s">
        <v>675</v>
      </c>
      <c r="H137" s="429">
        <f>'2-Отчет за доходите'!C22</f>
        <v>292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45199</v>
      </c>
      <c r="D138" s="424" t="s">
        <v>354</v>
      </c>
      <c r="E138" s="424">
        <v>1</v>
      </c>
      <c r="F138" s="424" t="s">
        <v>353</v>
      </c>
      <c r="G138" s="424" t="s">
        <v>675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45199</v>
      </c>
      <c r="D139" s="424" t="s">
        <v>358</v>
      </c>
      <c r="E139" s="424">
        <v>1</v>
      </c>
      <c r="F139" s="424" t="s">
        <v>357</v>
      </c>
      <c r="G139" s="424" t="s">
        <v>675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45199</v>
      </c>
      <c r="D140" s="424" t="s">
        <v>362</v>
      </c>
      <c r="E140" s="424">
        <v>1</v>
      </c>
      <c r="F140" s="424" t="s">
        <v>361</v>
      </c>
      <c r="G140" s="424" t="s">
        <v>675</v>
      </c>
      <c r="H140" s="429">
        <f>'2-Отчет за доходите'!C27</f>
        <v>0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45199</v>
      </c>
      <c r="D141" s="424" t="s">
        <v>364</v>
      </c>
      <c r="E141" s="424">
        <v>1</v>
      </c>
      <c r="F141" s="424" t="s">
        <v>108</v>
      </c>
      <c r="G141" s="424" t="s">
        <v>675</v>
      </c>
      <c r="H141" s="429">
        <f>'2-Отчет за доходите'!C28</f>
        <v>2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45199</v>
      </c>
      <c r="D142" s="424" t="s">
        <v>365</v>
      </c>
      <c r="E142" s="424">
        <v>1</v>
      </c>
      <c r="F142" s="424" t="s">
        <v>350</v>
      </c>
      <c r="G142" s="424" t="s">
        <v>675</v>
      </c>
      <c r="H142" s="429">
        <f>'2-Отчет за доходите'!C29</f>
        <v>2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45199</v>
      </c>
      <c r="D143" s="424" t="s">
        <v>367</v>
      </c>
      <c r="E143" s="424">
        <v>1</v>
      </c>
      <c r="F143" s="424" t="s">
        <v>366</v>
      </c>
      <c r="G143" s="424" t="s">
        <v>675</v>
      </c>
      <c r="H143" s="429">
        <f>'2-Отчет за доходите'!C31</f>
        <v>294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45199</v>
      </c>
      <c r="D144" s="424" t="s">
        <v>371</v>
      </c>
      <c r="E144" s="424">
        <v>1</v>
      </c>
      <c r="F144" s="424" t="s">
        <v>370</v>
      </c>
      <c r="G144" s="424" t="s">
        <v>675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45199</v>
      </c>
      <c r="D145" s="424" t="s">
        <v>375</v>
      </c>
      <c r="E145" s="424">
        <v>1</v>
      </c>
      <c r="F145" s="424" t="s">
        <v>374</v>
      </c>
      <c r="G145" s="424" t="s">
        <v>675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45199</v>
      </c>
      <c r="D146" s="424" t="s">
        <v>379</v>
      </c>
      <c r="E146" s="424">
        <v>1</v>
      </c>
      <c r="F146" s="424" t="s">
        <v>378</v>
      </c>
      <c r="G146" s="424" t="s">
        <v>675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45199</v>
      </c>
      <c r="D147" s="424" t="s">
        <v>383</v>
      </c>
      <c r="E147" s="424">
        <v>1</v>
      </c>
      <c r="F147" s="424" t="s">
        <v>382</v>
      </c>
      <c r="G147" s="424" t="s">
        <v>675</v>
      </c>
      <c r="H147" s="429">
        <f>'2-Отчет за доходите'!C36</f>
        <v>294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45199</v>
      </c>
      <c r="D148" s="424" t="s">
        <v>387</v>
      </c>
      <c r="E148" s="424">
        <v>1</v>
      </c>
      <c r="F148" s="424" t="s">
        <v>386</v>
      </c>
      <c r="G148" s="424" t="s">
        <v>675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45199</v>
      </c>
      <c r="D149" s="424" t="s">
        <v>391</v>
      </c>
      <c r="E149" s="424">
        <v>1</v>
      </c>
      <c r="F149" s="424" t="s">
        <v>390</v>
      </c>
      <c r="G149" s="424" t="s">
        <v>675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45199</v>
      </c>
      <c r="D150" s="424" t="s">
        <v>393</v>
      </c>
      <c r="E150" s="424">
        <v>1</v>
      </c>
      <c r="F150" s="424" t="s">
        <v>392</v>
      </c>
      <c r="G150" s="424" t="s">
        <v>675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45199</v>
      </c>
      <c r="D151" s="424" t="s">
        <v>395</v>
      </c>
      <c r="E151" s="424">
        <v>1</v>
      </c>
      <c r="F151" s="424" t="s">
        <v>394</v>
      </c>
      <c r="G151" s="424" t="s">
        <v>675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45199</v>
      </c>
      <c r="D152" s="424" t="s">
        <v>397</v>
      </c>
      <c r="E152" s="424">
        <v>1</v>
      </c>
      <c r="F152" s="424" t="s">
        <v>396</v>
      </c>
      <c r="G152" s="424" t="s">
        <v>675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45199</v>
      </c>
      <c r="D153" s="424" t="s">
        <v>399</v>
      </c>
      <c r="E153" s="424">
        <v>1</v>
      </c>
      <c r="F153" s="424" t="s">
        <v>398</v>
      </c>
      <c r="G153" s="424" t="s">
        <v>675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45199</v>
      </c>
      <c r="D154" s="424" t="s">
        <v>403</v>
      </c>
      <c r="E154" s="424">
        <v>1</v>
      </c>
      <c r="F154" s="424" t="s">
        <v>402</v>
      </c>
      <c r="G154" s="424" t="s">
        <v>675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45199</v>
      </c>
      <c r="D155" s="424" t="s">
        <v>406</v>
      </c>
      <c r="E155" s="424">
        <v>1</v>
      </c>
      <c r="F155" s="424" t="s">
        <v>405</v>
      </c>
      <c r="G155" s="424" t="s">
        <v>675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45199</v>
      </c>
      <c r="D156" s="424" t="s">
        <v>410</v>
      </c>
      <c r="E156" s="424">
        <v>1</v>
      </c>
      <c r="F156" s="424" t="s">
        <v>409</v>
      </c>
      <c r="G156" s="424" t="s">
        <v>675</v>
      </c>
      <c r="H156" s="429">
        <f>'2-Отчет за доходите'!C45</f>
        <v>294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45199</v>
      </c>
      <c r="D157" s="424" t="s">
        <v>315</v>
      </c>
      <c r="E157" s="424">
        <v>1</v>
      </c>
      <c r="F157" s="424" t="s">
        <v>314</v>
      </c>
      <c r="G157" s="424" t="s">
        <v>676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45199</v>
      </c>
      <c r="D158" s="424" t="s">
        <v>319</v>
      </c>
      <c r="E158" s="424">
        <v>1</v>
      </c>
      <c r="F158" s="424" t="s">
        <v>318</v>
      </c>
      <c r="G158" s="424" t="s">
        <v>676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45199</v>
      </c>
      <c r="D159" s="424" t="s">
        <v>323</v>
      </c>
      <c r="E159" s="424">
        <v>1</v>
      </c>
      <c r="F159" s="424" t="s">
        <v>322</v>
      </c>
      <c r="G159" s="424" t="s">
        <v>676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45199</v>
      </c>
      <c r="D160" s="424" t="s">
        <v>326</v>
      </c>
      <c r="E160" s="424">
        <v>1</v>
      </c>
      <c r="F160" s="424" t="s">
        <v>108</v>
      </c>
      <c r="G160" s="424" t="s">
        <v>676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45199</v>
      </c>
      <c r="D161" s="424" t="s">
        <v>329</v>
      </c>
      <c r="E161" s="424">
        <v>1</v>
      </c>
      <c r="F161" s="424" t="s">
        <v>311</v>
      </c>
      <c r="G161" s="424" t="s">
        <v>676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45199</v>
      </c>
      <c r="D162" s="424" t="s">
        <v>335</v>
      </c>
      <c r="E162" s="424">
        <v>1</v>
      </c>
      <c r="F162" s="424" t="s">
        <v>334</v>
      </c>
      <c r="G162" s="424" t="s">
        <v>676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45199</v>
      </c>
      <c r="D163" s="424" t="s">
        <v>339</v>
      </c>
      <c r="E163" s="424">
        <v>1</v>
      </c>
      <c r="F163" s="424" t="s">
        <v>338</v>
      </c>
      <c r="G163" s="424" t="s">
        <v>676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45199</v>
      </c>
      <c r="D164" s="424" t="s">
        <v>347</v>
      </c>
      <c r="E164" s="424">
        <v>1</v>
      </c>
      <c r="F164" s="424" t="s">
        <v>346</v>
      </c>
      <c r="G164" s="424" t="s">
        <v>676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45199</v>
      </c>
      <c r="D165" s="424" t="s">
        <v>349</v>
      </c>
      <c r="E165" s="424">
        <v>1</v>
      </c>
      <c r="F165" s="424" t="s">
        <v>348</v>
      </c>
      <c r="G165" s="424" t="s">
        <v>676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45199</v>
      </c>
      <c r="D166" s="424" t="s">
        <v>352</v>
      </c>
      <c r="E166" s="424">
        <v>1</v>
      </c>
      <c r="F166" s="424" t="s">
        <v>351</v>
      </c>
      <c r="G166" s="424" t="s">
        <v>676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45199</v>
      </c>
      <c r="D167" s="424" t="s">
        <v>356</v>
      </c>
      <c r="E167" s="424">
        <v>1</v>
      </c>
      <c r="F167" s="424" t="s">
        <v>355</v>
      </c>
      <c r="G167" s="424" t="s">
        <v>676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45199</v>
      </c>
      <c r="D168" s="424" t="s">
        <v>360</v>
      </c>
      <c r="E168" s="424">
        <v>1</v>
      </c>
      <c r="F168" s="424" t="s">
        <v>359</v>
      </c>
      <c r="G168" s="424" t="s">
        <v>676</v>
      </c>
      <c r="H168" s="424">
        <f>'2-Отчет за доходите'!G26</f>
        <v>2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45199</v>
      </c>
      <c r="D169" s="424" t="s">
        <v>363</v>
      </c>
      <c r="E169" s="424">
        <v>1</v>
      </c>
      <c r="F169" s="424" t="s">
        <v>344</v>
      </c>
      <c r="G169" s="424" t="s">
        <v>676</v>
      </c>
      <c r="H169" s="424">
        <f>'2-Отчет за доходите'!G27</f>
        <v>2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45199</v>
      </c>
      <c r="D170" s="424" t="s">
        <v>369</v>
      </c>
      <c r="E170" s="424">
        <v>1</v>
      </c>
      <c r="F170" s="424" t="s">
        <v>368</v>
      </c>
      <c r="G170" s="424" t="s">
        <v>676</v>
      </c>
      <c r="H170" s="424">
        <f>'2-Отчет за доходите'!G31</f>
        <v>2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45199</v>
      </c>
      <c r="D171" s="424" t="s">
        <v>373</v>
      </c>
      <c r="E171" s="424">
        <v>1</v>
      </c>
      <c r="F171" s="424" t="s">
        <v>372</v>
      </c>
      <c r="G171" s="424" t="s">
        <v>676</v>
      </c>
      <c r="H171" s="424">
        <f>'2-Отчет за доходите'!G33</f>
        <v>292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45199</v>
      </c>
      <c r="D172" s="424" t="s">
        <v>377</v>
      </c>
      <c r="E172" s="424">
        <v>1</v>
      </c>
      <c r="F172" s="424" t="s">
        <v>376</v>
      </c>
      <c r="G172" s="424" t="s">
        <v>676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45199</v>
      </c>
      <c r="D173" s="424" t="s">
        <v>381</v>
      </c>
      <c r="E173" s="424">
        <v>1</v>
      </c>
      <c r="F173" s="424" t="s">
        <v>380</v>
      </c>
      <c r="G173" s="424" t="s">
        <v>676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45199</v>
      </c>
      <c r="D174" s="424" t="s">
        <v>385</v>
      </c>
      <c r="E174" s="424">
        <v>1</v>
      </c>
      <c r="F174" s="424" t="s">
        <v>384</v>
      </c>
      <c r="G174" s="424" t="s">
        <v>676</v>
      </c>
      <c r="H174" s="424">
        <f>'2-Отчет за доходите'!G36</f>
        <v>2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45199</v>
      </c>
      <c r="D175" s="424" t="s">
        <v>389</v>
      </c>
      <c r="E175" s="424">
        <v>1</v>
      </c>
      <c r="F175" s="424" t="s">
        <v>388</v>
      </c>
      <c r="G175" s="424" t="s">
        <v>676</v>
      </c>
      <c r="H175" s="424">
        <f>'2-Отчет за доходите'!G37</f>
        <v>292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45199</v>
      </c>
      <c r="D176" s="424" t="s">
        <v>401</v>
      </c>
      <c r="E176" s="424">
        <v>1</v>
      </c>
      <c r="F176" s="424" t="s">
        <v>400</v>
      </c>
      <c r="G176" s="424" t="s">
        <v>676</v>
      </c>
      <c r="H176" s="424">
        <f>'2-Отчет за доходите'!G42</f>
        <v>292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45199</v>
      </c>
      <c r="D177" s="424" t="s">
        <v>404</v>
      </c>
      <c r="E177" s="424">
        <v>1</v>
      </c>
      <c r="F177" s="424" t="s">
        <v>402</v>
      </c>
      <c r="G177" s="424" t="s">
        <v>676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45199</v>
      </c>
      <c r="D178" s="424" t="s">
        <v>408</v>
      </c>
      <c r="E178" s="424">
        <v>1</v>
      </c>
      <c r="F178" s="424" t="s">
        <v>407</v>
      </c>
      <c r="G178" s="424" t="s">
        <v>676</v>
      </c>
      <c r="H178" s="424">
        <f>'2-Отчет за доходите'!G44</f>
        <v>292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45199</v>
      </c>
      <c r="D179" s="424" t="s">
        <v>412</v>
      </c>
      <c r="E179" s="424">
        <v>1</v>
      </c>
      <c r="F179" s="424" t="s">
        <v>411</v>
      </c>
      <c r="G179" s="424" t="s">
        <v>676</v>
      </c>
      <c r="H179" s="424">
        <f>'2-Отчет за доходите'!G45</f>
        <v>294</v>
      </c>
    </row>
    <row r="180" spans="1:8" s="251" customFormat="1">
      <c r="A180" s="425"/>
      <c r="B180" s="425"/>
      <c r="C180" s="426"/>
      <c r="D180" s="425"/>
      <c r="E180" s="425"/>
      <c r="F180" s="427" t="s">
        <v>677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45199</v>
      </c>
      <c r="D181" s="424" t="s">
        <v>418</v>
      </c>
      <c r="E181" s="424">
        <v>1</v>
      </c>
      <c r="F181" s="424" t="s">
        <v>417</v>
      </c>
      <c r="G181" s="424" t="s">
        <v>678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45199</v>
      </c>
      <c r="D182" s="424" t="s">
        <v>420</v>
      </c>
      <c r="E182" s="424">
        <v>1</v>
      </c>
      <c r="F182" s="424" t="s">
        <v>419</v>
      </c>
      <c r="G182" s="424" t="s">
        <v>678</v>
      </c>
      <c r="H182" s="429">
        <f>'3-Отчет за паричния поток'!C12</f>
        <v>-284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45199</v>
      </c>
      <c r="D183" s="424" t="s">
        <v>422</v>
      </c>
      <c r="E183" s="424">
        <v>1</v>
      </c>
      <c r="F183" s="424" t="s">
        <v>421</v>
      </c>
      <c r="G183" s="424" t="s">
        <v>678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45199</v>
      </c>
      <c r="D184" s="424" t="s">
        <v>424</v>
      </c>
      <c r="E184" s="424">
        <v>1</v>
      </c>
      <c r="F184" s="424" t="s">
        <v>423</v>
      </c>
      <c r="G184" s="424" t="s">
        <v>678</v>
      </c>
      <c r="H184" s="429">
        <f>'3-Отчет за паричния поток'!C14</f>
        <v>-58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45199</v>
      </c>
      <c r="D185" s="424" t="s">
        <v>426</v>
      </c>
      <c r="E185" s="424">
        <v>1</v>
      </c>
      <c r="F185" s="424" t="s">
        <v>425</v>
      </c>
      <c r="G185" s="424" t="s">
        <v>678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45199</v>
      </c>
      <c r="D186" s="424" t="s">
        <v>428</v>
      </c>
      <c r="E186" s="424">
        <v>1</v>
      </c>
      <c r="F186" s="424" t="s">
        <v>427</v>
      </c>
      <c r="G186" s="424" t="s">
        <v>678</v>
      </c>
      <c r="H186" s="429">
        <f>'3-Отчет за паричния поток'!C16</f>
        <v>-8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45199</v>
      </c>
      <c r="D187" s="424" t="s">
        <v>430</v>
      </c>
      <c r="E187" s="424">
        <v>1</v>
      </c>
      <c r="F187" s="424" t="s">
        <v>429</v>
      </c>
      <c r="G187" s="424" t="s">
        <v>678</v>
      </c>
      <c r="H187" s="429">
        <f>'3-Отчет за паричния поток'!C17</f>
        <v>0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45199</v>
      </c>
      <c r="D188" s="424" t="s">
        <v>432</v>
      </c>
      <c r="E188" s="424">
        <v>1</v>
      </c>
      <c r="F188" s="424" t="s">
        <v>431</v>
      </c>
      <c r="G188" s="424" t="s">
        <v>678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45199</v>
      </c>
      <c r="D189" s="424" t="s">
        <v>434</v>
      </c>
      <c r="E189" s="424">
        <v>1</v>
      </c>
      <c r="F189" s="424" t="s">
        <v>433</v>
      </c>
      <c r="G189" s="424" t="s">
        <v>678</v>
      </c>
      <c r="H189" s="429">
        <f>'3-Отчет за паричния поток'!C19</f>
        <v>-1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45199</v>
      </c>
      <c r="D190" s="424" t="s">
        <v>436</v>
      </c>
      <c r="E190" s="424">
        <v>1</v>
      </c>
      <c r="F190" s="424" t="s">
        <v>435</v>
      </c>
      <c r="G190" s="424" t="s">
        <v>678</v>
      </c>
      <c r="H190" s="429">
        <f>'3-Отчет за паричния поток'!C20</f>
        <v>-14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45199</v>
      </c>
      <c r="D191" s="424" t="s">
        <v>438</v>
      </c>
      <c r="E191" s="424">
        <v>1</v>
      </c>
      <c r="F191" s="424" t="s">
        <v>437</v>
      </c>
      <c r="G191" s="424" t="s">
        <v>678</v>
      </c>
      <c r="H191" s="429">
        <f>'3-Отчет за паричния поток'!C21</f>
        <v>-365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45199</v>
      </c>
      <c r="D192" s="424" t="s">
        <v>441</v>
      </c>
      <c r="E192" s="424">
        <v>1</v>
      </c>
      <c r="F192" s="424" t="s">
        <v>440</v>
      </c>
      <c r="G192" s="424" t="s">
        <v>679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45199</v>
      </c>
      <c r="D193" s="424" t="s">
        <v>443</v>
      </c>
      <c r="E193" s="424">
        <v>1</v>
      </c>
      <c r="F193" s="424" t="s">
        <v>442</v>
      </c>
      <c r="G193" s="424" t="s">
        <v>679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45199</v>
      </c>
      <c r="D194" s="424" t="s">
        <v>445</v>
      </c>
      <c r="E194" s="424">
        <v>1</v>
      </c>
      <c r="F194" s="424" t="s">
        <v>444</v>
      </c>
      <c r="G194" s="424" t="s">
        <v>679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45199</v>
      </c>
      <c r="D195" s="424" t="s">
        <v>447</v>
      </c>
      <c r="E195" s="424">
        <v>1</v>
      </c>
      <c r="F195" s="424" t="s">
        <v>446</v>
      </c>
      <c r="G195" s="424" t="s">
        <v>679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45199</v>
      </c>
      <c r="D196" s="424" t="s">
        <v>449</v>
      </c>
      <c r="E196" s="424">
        <v>1</v>
      </c>
      <c r="F196" s="424" t="s">
        <v>448</v>
      </c>
      <c r="G196" s="424" t="s">
        <v>679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45199</v>
      </c>
      <c r="D197" s="424" t="s">
        <v>451</v>
      </c>
      <c r="E197" s="424">
        <v>1</v>
      </c>
      <c r="F197" s="424" t="s">
        <v>450</v>
      </c>
      <c r="G197" s="424" t="s">
        <v>679</v>
      </c>
      <c r="H197" s="429">
        <f>'3-Отчет за паричния поток'!C28</f>
        <v>-430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45199</v>
      </c>
      <c r="D198" s="424" t="s">
        <v>453</v>
      </c>
      <c r="E198" s="424">
        <v>1</v>
      </c>
      <c r="F198" s="424" t="s">
        <v>452</v>
      </c>
      <c r="G198" s="424" t="s">
        <v>679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45199</v>
      </c>
      <c r="D199" s="424" t="s">
        <v>455</v>
      </c>
      <c r="E199" s="424">
        <v>1</v>
      </c>
      <c r="F199" s="424" t="s">
        <v>454</v>
      </c>
      <c r="G199" s="424" t="s">
        <v>679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45199</v>
      </c>
      <c r="D200" s="424" t="s">
        <v>456</v>
      </c>
      <c r="E200" s="424">
        <v>1</v>
      </c>
      <c r="F200" s="424" t="s">
        <v>433</v>
      </c>
      <c r="G200" s="424" t="s">
        <v>679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45199</v>
      </c>
      <c r="D201" s="424" t="s">
        <v>458</v>
      </c>
      <c r="E201" s="424">
        <v>1</v>
      </c>
      <c r="F201" s="424" t="s">
        <v>457</v>
      </c>
      <c r="G201" s="424" t="s">
        <v>679</v>
      </c>
      <c r="H201" s="429">
        <f>'3-Отчет за паричния поток'!C32</f>
        <v>27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45199</v>
      </c>
      <c r="D202" s="424" t="s">
        <v>460</v>
      </c>
      <c r="E202" s="424">
        <v>1</v>
      </c>
      <c r="F202" s="424" t="s">
        <v>459</v>
      </c>
      <c r="G202" s="424" t="s">
        <v>679</v>
      </c>
      <c r="H202" s="429">
        <f>'3-Отчет за паричния поток'!C33</f>
        <v>-403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45199</v>
      </c>
      <c r="D203" s="424" t="s">
        <v>463</v>
      </c>
      <c r="E203" s="424">
        <v>1</v>
      </c>
      <c r="F203" s="424" t="s">
        <v>462</v>
      </c>
      <c r="G203" s="424" t="s">
        <v>680</v>
      </c>
      <c r="H203" s="429">
        <f>'3-Отчет за паричния поток'!C35</f>
        <v>3319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45199</v>
      </c>
      <c r="D204" s="424" t="s">
        <v>465</v>
      </c>
      <c r="E204" s="424">
        <v>1</v>
      </c>
      <c r="F204" s="424" t="s">
        <v>464</v>
      </c>
      <c r="G204" s="424" t="s">
        <v>680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45199</v>
      </c>
      <c r="D205" s="424" t="s">
        <v>467</v>
      </c>
      <c r="E205" s="424">
        <v>1</v>
      </c>
      <c r="F205" s="424" t="s">
        <v>466</v>
      </c>
      <c r="G205" s="424" t="s">
        <v>680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45199</v>
      </c>
      <c r="D206" s="424" t="s">
        <v>469</v>
      </c>
      <c r="E206" s="424">
        <v>1</v>
      </c>
      <c r="F206" s="424" t="s">
        <v>468</v>
      </c>
      <c r="G206" s="424" t="s">
        <v>680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45199</v>
      </c>
      <c r="D207" s="424" t="s">
        <v>471</v>
      </c>
      <c r="E207" s="424">
        <v>1</v>
      </c>
      <c r="F207" s="424" t="s">
        <v>470</v>
      </c>
      <c r="G207" s="424" t="s">
        <v>680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45199</v>
      </c>
      <c r="D208" s="424" t="s">
        <v>473</v>
      </c>
      <c r="E208" s="424">
        <v>1</v>
      </c>
      <c r="F208" s="424" t="s">
        <v>472</v>
      </c>
      <c r="G208" s="424" t="s">
        <v>680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45199</v>
      </c>
      <c r="D209" s="424" t="s">
        <v>475</v>
      </c>
      <c r="E209" s="424">
        <v>1</v>
      </c>
      <c r="F209" s="424" t="s">
        <v>474</v>
      </c>
      <c r="G209" s="424" t="s">
        <v>680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45199</v>
      </c>
      <c r="D210" s="424" t="s">
        <v>477</v>
      </c>
      <c r="E210" s="424">
        <v>1</v>
      </c>
      <c r="F210" s="424" t="s">
        <v>476</v>
      </c>
      <c r="G210" s="424" t="s">
        <v>680</v>
      </c>
      <c r="H210" s="429">
        <f>'3-Отчет за паричния поток'!C42</f>
        <v>0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45199</v>
      </c>
      <c r="D211" s="424" t="s">
        <v>479</v>
      </c>
      <c r="E211" s="424">
        <v>1</v>
      </c>
      <c r="F211" s="424" t="s">
        <v>478</v>
      </c>
      <c r="G211" s="424" t="s">
        <v>680</v>
      </c>
      <c r="H211" s="429">
        <f>'3-Отчет за паричния поток'!C43</f>
        <v>3319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45199</v>
      </c>
      <c r="D212" s="424" t="s">
        <v>481</v>
      </c>
      <c r="E212" s="424">
        <v>1</v>
      </c>
      <c r="F212" s="424" t="s">
        <v>480</v>
      </c>
      <c r="G212" s="424"/>
      <c r="H212" s="429">
        <f>'3-Отчет за паричния поток'!C44</f>
        <v>2551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45199</v>
      </c>
      <c r="D213" s="424" t="s">
        <v>483</v>
      </c>
      <c r="E213" s="424">
        <v>1</v>
      </c>
      <c r="F213" s="424" t="s">
        <v>482</v>
      </c>
      <c r="G213" s="424"/>
      <c r="H213" s="429">
        <f>'3-Отчет за паричния поток'!C45</f>
        <v>365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45199</v>
      </c>
      <c r="D214" s="424" t="s">
        <v>485</v>
      </c>
      <c r="E214" s="424">
        <v>1</v>
      </c>
      <c r="F214" s="424" t="s">
        <v>484</v>
      </c>
      <c r="G214" s="424"/>
      <c r="H214" s="429">
        <f>'3-Отчет за паричния поток'!C46</f>
        <v>2916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45199</v>
      </c>
      <c r="D215" s="424" t="s">
        <v>487</v>
      </c>
      <c r="E215" s="424">
        <v>1</v>
      </c>
      <c r="F215" s="424" t="s">
        <v>486</v>
      </c>
      <c r="G215" s="424"/>
      <c r="H215" s="429">
        <f>'3-Отчет за паричния поток'!C47</f>
        <v>2916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45199</v>
      </c>
      <c r="D216" s="424" t="s">
        <v>489</v>
      </c>
      <c r="E216" s="424">
        <v>1</v>
      </c>
      <c r="F216" s="424" t="s">
        <v>488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681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45199</v>
      </c>
      <c r="D218" s="424" t="s">
        <v>513</v>
      </c>
      <c r="E218" s="424">
        <v>1</v>
      </c>
      <c r="F218" s="430" t="s">
        <v>512</v>
      </c>
      <c r="G218" s="424"/>
      <c r="H218" s="429">
        <f>'4-Отчет за собствения капитал'!C13</f>
        <v>1181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45199</v>
      </c>
      <c r="D219" s="424" t="s">
        <v>515</v>
      </c>
      <c r="E219" s="424">
        <v>1</v>
      </c>
      <c r="F219" s="430" t="s">
        <v>514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45199</v>
      </c>
      <c r="D220" s="424" t="s">
        <v>517</v>
      </c>
      <c r="E220" s="424">
        <v>1</v>
      </c>
      <c r="F220" s="430" t="s">
        <v>516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45199</v>
      </c>
      <c r="D221" s="424" t="s">
        <v>519</v>
      </c>
      <c r="E221" s="424">
        <v>1</v>
      </c>
      <c r="F221" s="430" t="s">
        <v>518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45199</v>
      </c>
      <c r="D222" s="424" t="s">
        <v>521</v>
      </c>
      <c r="E222" s="424">
        <v>1</v>
      </c>
      <c r="F222" s="430" t="s">
        <v>520</v>
      </c>
      <c r="G222" s="424"/>
      <c r="H222" s="429">
        <f>'4-Отчет за собствения капитал'!C17</f>
        <v>1181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45199</v>
      </c>
      <c r="D223" s="424" t="s">
        <v>523</v>
      </c>
      <c r="E223" s="424">
        <v>1</v>
      </c>
      <c r="F223" s="430" t="s">
        <v>522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45199</v>
      </c>
      <c r="D224" s="424" t="s">
        <v>525</v>
      </c>
      <c r="E224" s="424">
        <v>1</v>
      </c>
      <c r="F224" s="430" t="s">
        <v>524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45199</v>
      </c>
      <c r="D225" s="424" t="s">
        <v>527</v>
      </c>
      <c r="E225" s="424">
        <v>1</v>
      </c>
      <c r="F225" s="430" t="s">
        <v>526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45199</v>
      </c>
      <c r="D226" s="424" t="s">
        <v>529</v>
      </c>
      <c r="E226" s="424">
        <v>1</v>
      </c>
      <c r="F226" s="430" t="s">
        <v>528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45199</v>
      </c>
      <c r="D227" s="424" t="s">
        <v>531</v>
      </c>
      <c r="E227" s="424">
        <v>1</v>
      </c>
      <c r="F227" s="430" t="s">
        <v>530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45199</v>
      </c>
      <c r="D228" s="424" t="s">
        <v>533</v>
      </c>
      <c r="E228" s="424">
        <v>1</v>
      </c>
      <c r="F228" s="430" t="s">
        <v>532</v>
      </c>
      <c r="G228" s="424"/>
      <c r="H228" s="429">
        <f>'4-Отчет за собствения капитал'!C23</f>
        <v>3319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45199</v>
      </c>
      <c r="D229" s="424" t="s">
        <v>535</v>
      </c>
      <c r="E229" s="424">
        <v>1</v>
      </c>
      <c r="F229" s="430" t="s">
        <v>534</v>
      </c>
      <c r="G229" s="424"/>
      <c r="H229" s="429">
        <f>'4-Отчет за собствения капитал'!C24</f>
        <v>3319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45199</v>
      </c>
      <c r="D230" s="424" t="s">
        <v>537</v>
      </c>
      <c r="E230" s="424">
        <v>1</v>
      </c>
      <c r="F230" s="430" t="s">
        <v>536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45199</v>
      </c>
      <c r="D231" s="424" t="s">
        <v>539</v>
      </c>
      <c r="E231" s="424">
        <v>1</v>
      </c>
      <c r="F231" s="430" t="s">
        <v>538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45199</v>
      </c>
      <c r="D232" s="424" t="s">
        <v>540</v>
      </c>
      <c r="E232" s="424">
        <v>1</v>
      </c>
      <c r="F232" s="430" t="s">
        <v>534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45199</v>
      </c>
      <c r="D233" s="424" t="s">
        <v>541</v>
      </c>
      <c r="E233" s="424">
        <v>1</v>
      </c>
      <c r="F233" s="430" t="s">
        <v>536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45199</v>
      </c>
      <c r="D234" s="424" t="s">
        <v>543</v>
      </c>
      <c r="E234" s="424">
        <v>1</v>
      </c>
      <c r="F234" s="430" t="s">
        <v>542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45199</v>
      </c>
      <c r="D235" s="424" t="s">
        <v>545</v>
      </c>
      <c r="E235" s="424">
        <v>1</v>
      </c>
      <c r="F235" s="430" t="s">
        <v>544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45199</v>
      </c>
      <c r="D236" s="424" t="s">
        <v>547</v>
      </c>
      <c r="E236" s="424">
        <v>1</v>
      </c>
      <c r="F236" s="430" t="s">
        <v>546</v>
      </c>
      <c r="G236" s="424"/>
      <c r="H236" s="429">
        <f>'4-Отчет за собствения капитал'!C31</f>
        <v>4500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45199</v>
      </c>
      <c r="D237" s="424" t="s">
        <v>549</v>
      </c>
      <c r="E237" s="424">
        <v>1</v>
      </c>
      <c r="F237" s="430" t="s">
        <v>548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45199</v>
      </c>
      <c r="D238" s="424" t="s">
        <v>551</v>
      </c>
      <c r="E238" s="424">
        <v>1</v>
      </c>
      <c r="F238" s="430" t="s">
        <v>550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45199</v>
      </c>
      <c r="D239" s="424" t="s">
        <v>553</v>
      </c>
      <c r="E239" s="424">
        <v>1</v>
      </c>
      <c r="F239" s="430" t="s">
        <v>552</v>
      </c>
      <c r="G239" s="424"/>
      <c r="H239" s="429">
        <f>'4-Отчет за собствения капитал'!C34</f>
        <v>4500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45199</v>
      </c>
      <c r="D240" s="424" t="s">
        <v>513</v>
      </c>
      <c r="E240" s="424">
        <v>2</v>
      </c>
      <c r="F240" s="430" t="s">
        <v>512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45199</v>
      </c>
      <c r="D241" s="424" t="s">
        <v>515</v>
      </c>
      <c r="E241" s="424">
        <v>2</v>
      </c>
      <c r="F241" s="430" t="s">
        <v>514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45199</v>
      </c>
      <c r="D242" s="424" t="s">
        <v>517</v>
      </c>
      <c r="E242" s="424">
        <v>2</v>
      </c>
      <c r="F242" s="430" t="s">
        <v>516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45199</v>
      </c>
      <c r="D243" s="424" t="s">
        <v>519</v>
      </c>
      <c r="E243" s="424">
        <v>2</v>
      </c>
      <c r="F243" s="430" t="s">
        <v>518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45199</v>
      </c>
      <c r="D244" s="424" t="s">
        <v>521</v>
      </c>
      <c r="E244" s="424">
        <v>2</v>
      </c>
      <c r="F244" s="430" t="s">
        <v>520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45199</v>
      </c>
      <c r="D245" s="424" t="s">
        <v>523</v>
      </c>
      <c r="E245" s="424">
        <v>2</v>
      </c>
      <c r="F245" s="430" t="s">
        <v>522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45199</v>
      </c>
      <c r="D246" s="424" t="s">
        <v>525</v>
      </c>
      <c r="E246" s="424">
        <v>2</v>
      </c>
      <c r="F246" s="430" t="s">
        <v>524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45199</v>
      </c>
      <c r="D247" s="424" t="s">
        <v>527</v>
      </c>
      <c r="E247" s="424">
        <v>2</v>
      </c>
      <c r="F247" s="430" t="s">
        <v>526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45199</v>
      </c>
      <c r="D248" s="424" t="s">
        <v>529</v>
      </c>
      <c r="E248" s="424">
        <v>2</v>
      </c>
      <c r="F248" s="430" t="s">
        <v>528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45199</v>
      </c>
      <c r="D249" s="424" t="s">
        <v>531</v>
      </c>
      <c r="E249" s="424">
        <v>2</v>
      </c>
      <c r="F249" s="430" t="s">
        <v>530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45199</v>
      </c>
      <c r="D250" s="424" t="s">
        <v>533</v>
      </c>
      <c r="E250" s="424">
        <v>2</v>
      </c>
      <c r="F250" s="430" t="s">
        <v>532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45199</v>
      </c>
      <c r="D251" s="424" t="s">
        <v>535</v>
      </c>
      <c r="E251" s="424">
        <v>2</v>
      </c>
      <c r="F251" s="430" t="s">
        <v>534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45199</v>
      </c>
      <c r="D252" s="424" t="s">
        <v>537</v>
      </c>
      <c r="E252" s="424">
        <v>2</v>
      </c>
      <c r="F252" s="430" t="s">
        <v>536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45199</v>
      </c>
      <c r="D253" s="424" t="s">
        <v>539</v>
      </c>
      <c r="E253" s="424">
        <v>2</v>
      </c>
      <c r="F253" s="430" t="s">
        <v>538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45199</v>
      </c>
      <c r="D254" s="424" t="s">
        <v>540</v>
      </c>
      <c r="E254" s="424">
        <v>2</v>
      </c>
      <c r="F254" s="430" t="s">
        <v>534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45199</v>
      </c>
      <c r="D255" s="424" t="s">
        <v>541</v>
      </c>
      <c r="E255" s="424">
        <v>2</v>
      </c>
      <c r="F255" s="430" t="s">
        <v>536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45199</v>
      </c>
      <c r="D256" s="424" t="s">
        <v>543</v>
      </c>
      <c r="E256" s="424">
        <v>2</v>
      </c>
      <c r="F256" s="430" t="s">
        <v>542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45199</v>
      </c>
      <c r="D257" s="424" t="s">
        <v>545</v>
      </c>
      <c r="E257" s="424">
        <v>2</v>
      </c>
      <c r="F257" s="430" t="s">
        <v>544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45199</v>
      </c>
      <c r="D258" s="424" t="s">
        <v>547</v>
      </c>
      <c r="E258" s="424">
        <v>2</v>
      </c>
      <c r="F258" s="430" t="s">
        <v>546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45199</v>
      </c>
      <c r="D259" s="424" t="s">
        <v>549</v>
      </c>
      <c r="E259" s="424">
        <v>2</v>
      </c>
      <c r="F259" s="430" t="s">
        <v>548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45199</v>
      </c>
      <c r="D260" s="424" t="s">
        <v>551</v>
      </c>
      <c r="E260" s="424">
        <v>2</v>
      </c>
      <c r="F260" s="430" t="s">
        <v>550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45199</v>
      </c>
      <c r="D261" s="424" t="s">
        <v>553</v>
      </c>
      <c r="E261" s="424">
        <v>2</v>
      </c>
      <c r="F261" s="430" t="s">
        <v>552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45199</v>
      </c>
      <c r="D262" s="424" t="s">
        <v>513</v>
      </c>
      <c r="E262" s="424">
        <v>3</v>
      </c>
      <c r="F262" s="430" t="s">
        <v>512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45199</v>
      </c>
      <c r="D263" s="424" t="s">
        <v>515</v>
      </c>
      <c r="E263" s="424">
        <v>3</v>
      </c>
      <c r="F263" s="430" t="s">
        <v>514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45199</v>
      </c>
      <c r="D264" s="424" t="s">
        <v>517</v>
      </c>
      <c r="E264" s="424">
        <v>3</v>
      </c>
      <c r="F264" s="430" t="s">
        <v>516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45199</v>
      </c>
      <c r="D265" s="424" t="s">
        <v>519</v>
      </c>
      <c r="E265" s="424">
        <v>3</v>
      </c>
      <c r="F265" s="430" t="s">
        <v>518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45199</v>
      </c>
      <c r="D266" s="424" t="s">
        <v>521</v>
      </c>
      <c r="E266" s="424">
        <v>3</v>
      </c>
      <c r="F266" s="430" t="s">
        <v>520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45199</v>
      </c>
      <c r="D267" s="424" t="s">
        <v>523</v>
      </c>
      <c r="E267" s="424">
        <v>3</v>
      </c>
      <c r="F267" s="430" t="s">
        <v>522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45199</v>
      </c>
      <c r="D268" s="424" t="s">
        <v>525</v>
      </c>
      <c r="E268" s="424">
        <v>3</v>
      </c>
      <c r="F268" s="430" t="s">
        <v>524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45199</v>
      </c>
      <c r="D269" s="424" t="s">
        <v>527</v>
      </c>
      <c r="E269" s="424">
        <v>3</v>
      </c>
      <c r="F269" s="430" t="s">
        <v>526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45199</v>
      </c>
      <c r="D270" s="424" t="s">
        <v>529</v>
      </c>
      <c r="E270" s="424">
        <v>3</v>
      </c>
      <c r="F270" s="430" t="s">
        <v>528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45199</v>
      </c>
      <c r="D271" s="424" t="s">
        <v>531</v>
      </c>
      <c r="E271" s="424">
        <v>3</v>
      </c>
      <c r="F271" s="430" t="s">
        <v>530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45199</v>
      </c>
      <c r="D272" s="424" t="s">
        <v>533</v>
      </c>
      <c r="E272" s="424">
        <v>3</v>
      </c>
      <c r="F272" s="430" t="s">
        <v>532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45199</v>
      </c>
      <c r="D273" s="424" t="s">
        <v>535</v>
      </c>
      <c r="E273" s="424">
        <v>3</v>
      </c>
      <c r="F273" s="430" t="s">
        <v>534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45199</v>
      </c>
      <c r="D274" s="424" t="s">
        <v>537</v>
      </c>
      <c r="E274" s="424">
        <v>3</v>
      </c>
      <c r="F274" s="430" t="s">
        <v>536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45199</v>
      </c>
      <c r="D275" s="424" t="s">
        <v>539</v>
      </c>
      <c r="E275" s="424">
        <v>3</v>
      </c>
      <c r="F275" s="430" t="s">
        <v>538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45199</v>
      </c>
      <c r="D276" s="424" t="s">
        <v>540</v>
      </c>
      <c r="E276" s="424">
        <v>3</v>
      </c>
      <c r="F276" s="430" t="s">
        <v>534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45199</v>
      </c>
      <c r="D277" s="424" t="s">
        <v>541</v>
      </c>
      <c r="E277" s="424">
        <v>3</v>
      </c>
      <c r="F277" s="430" t="s">
        <v>536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45199</v>
      </c>
      <c r="D278" s="424" t="s">
        <v>543</v>
      </c>
      <c r="E278" s="424">
        <v>3</v>
      </c>
      <c r="F278" s="430" t="s">
        <v>542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45199</v>
      </c>
      <c r="D279" s="424" t="s">
        <v>545</v>
      </c>
      <c r="E279" s="424">
        <v>3</v>
      </c>
      <c r="F279" s="430" t="s">
        <v>544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45199</v>
      </c>
      <c r="D280" s="424" t="s">
        <v>547</v>
      </c>
      <c r="E280" s="424">
        <v>3</v>
      </c>
      <c r="F280" s="430" t="s">
        <v>546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45199</v>
      </c>
      <c r="D281" s="424" t="s">
        <v>549</v>
      </c>
      <c r="E281" s="424">
        <v>3</v>
      </c>
      <c r="F281" s="430" t="s">
        <v>548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45199</v>
      </c>
      <c r="D282" s="424" t="s">
        <v>551</v>
      </c>
      <c r="E282" s="424">
        <v>3</v>
      </c>
      <c r="F282" s="430" t="s">
        <v>550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45199</v>
      </c>
      <c r="D283" s="424" t="s">
        <v>553</v>
      </c>
      <c r="E283" s="424">
        <v>3</v>
      </c>
      <c r="F283" s="430" t="s">
        <v>552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45199</v>
      </c>
      <c r="D284" s="424" t="s">
        <v>513</v>
      </c>
      <c r="E284" s="424">
        <v>4</v>
      </c>
      <c r="F284" s="430" t="s">
        <v>512</v>
      </c>
      <c r="G284" s="424"/>
      <c r="H284" s="429">
        <f>'4-Отчет за собствения капитал'!F13</f>
        <v>0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45199</v>
      </c>
      <c r="D285" s="424" t="s">
        <v>515</v>
      </c>
      <c r="E285" s="424">
        <v>4</v>
      </c>
      <c r="F285" s="430" t="s">
        <v>514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45199</v>
      </c>
      <c r="D286" s="424" t="s">
        <v>517</v>
      </c>
      <c r="E286" s="424">
        <v>4</v>
      </c>
      <c r="F286" s="430" t="s">
        <v>516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45199</v>
      </c>
      <c r="D287" s="424" t="s">
        <v>519</v>
      </c>
      <c r="E287" s="424">
        <v>4</v>
      </c>
      <c r="F287" s="430" t="s">
        <v>518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45199</v>
      </c>
      <c r="D288" s="424" t="s">
        <v>521</v>
      </c>
      <c r="E288" s="424">
        <v>4</v>
      </c>
      <c r="F288" s="430" t="s">
        <v>520</v>
      </c>
      <c r="G288" s="424"/>
      <c r="H288" s="429">
        <f>'4-Отчет за собствения капитал'!F17</f>
        <v>0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45199</v>
      </c>
      <c r="D289" s="424" t="s">
        <v>523</v>
      </c>
      <c r="E289" s="424">
        <v>4</v>
      </c>
      <c r="F289" s="430" t="s">
        <v>522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45199</v>
      </c>
      <c r="D290" s="424" t="s">
        <v>525</v>
      </c>
      <c r="E290" s="424">
        <v>4</v>
      </c>
      <c r="F290" s="430" t="s">
        <v>524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45199</v>
      </c>
      <c r="D291" s="424" t="s">
        <v>527</v>
      </c>
      <c r="E291" s="424">
        <v>4</v>
      </c>
      <c r="F291" s="430" t="s">
        <v>526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45199</v>
      </c>
      <c r="D292" s="424" t="s">
        <v>529</v>
      </c>
      <c r="E292" s="424">
        <v>4</v>
      </c>
      <c r="F292" s="430" t="s">
        <v>528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45199</v>
      </c>
      <c r="D293" s="424" t="s">
        <v>531</v>
      </c>
      <c r="E293" s="424">
        <v>4</v>
      </c>
      <c r="F293" s="430" t="s">
        <v>530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45199</v>
      </c>
      <c r="D294" s="424" t="s">
        <v>533</v>
      </c>
      <c r="E294" s="424">
        <v>4</v>
      </c>
      <c r="F294" s="430" t="s">
        <v>532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45199</v>
      </c>
      <c r="D295" s="424" t="s">
        <v>535</v>
      </c>
      <c r="E295" s="424">
        <v>4</v>
      </c>
      <c r="F295" s="430" t="s">
        <v>534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45199</v>
      </c>
      <c r="D296" s="424" t="s">
        <v>537</v>
      </c>
      <c r="E296" s="424">
        <v>4</v>
      </c>
      <c r="F296" s="430" t="s">
        <v>536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45199</v>
      </c>
      <c r="D297" s="424" t="s">
        <v>539</v>
      </c>
      <c r="E297" s="424">
        <v>4</v>
      </c>
      <c r="F297" s="430" t="s">
        <v>538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45199</v>
      </c>
      <c r="D298" s="424" t="s">
        <v>540</v>
      </c>
      <c r="E298" s="424">
        <v>4</v>
      </c>
      <c r="F298" s="430" t="s">
        <v>534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45199</v>
      </c>
      <c r="D299" s="424" t="s">
        <v>541</v>
      </c>
      <c r="E299" s="424">
        <v>4</v>
      </c>
      <c r="F299" s="430" t="s">
        <v>536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45199</v>
      </c>
      <c r="D300" s="424" t="s">
        <v>543</v>
      </c>
      <c r="E300" s="424">
        <v>4</v>
      </c>
      <c r="F300" s="430" t="s">
        <v>542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45199</v>
      </c>
      <c r="D301" s="424" t="s">
        <v>545</v>
      </c>
      <c r="E301" s="424">
        <v>4</v>
      </c>
      <c r="F301" s="430" t="s">
        <v>544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45199</v>
      </c>
      <c r="D302" s="424" t="s">
        <v>547</v>
      </c>
      <c r="E302" s="424">
        <v>4</v>
      </c>
      <c r="F302" s="430" t="s">
        <v>546</v>
      </c>
      <c r="G302" s="424"/>
      <c r="H302" s="429">
        <f>'4-Отчет за собствения капитал'!F31</f>
        <v>0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45199</v>
      </c>
      <c r="D303" s="424" t="s">
        <v>549</v>
      </c>
      <c r="E303" s="424">
        <v>4</v>
      </c>
      <c r="F303" s="430" t="s">
        <v>548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45199</v>
      </c>
      <c r="D304" s="424" t="s">
        <v>551</v>
      </c>
      <c r="E304" s="424">
        <v>4</v>
      </c>
      <c r="F304" s="430" t="s">
        <v>550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45199</v>
      </c>
      <c r="D305" s="424" t="s">
        <v>553</v>
      </c>
      <c r="E305" s="424">
        <v>4</v>
      </c>
      <c r="F305" s="430" t="s">
        <v>552</v>
      </c>
      <c r="G305" s="424"/>
      <c r="H305" s="429">
        <f>'4-Отчет за собствения капитал'!F34</f>
        <v>0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45199</v>
      </c>
      <c r="D306" s="424" t="s">
        <v>513</v>
      </c>
      <c r="E306" s="424">
        <v>5</v>
      </c>
      <c r="F306" s="430" t="s">
        <v>512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45199</v>
      </c>
      <c r="D307" s="424" t="s">
        <v>515</v>
      </c>
      <c r="E307" s="424">
        <v>5</v>
      </c>
      <c r="F307" s="430" t="s">
        <v>514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45199</v>
      </c>
      <c r="D308" s="424" t="s">
        <v>517</v>
      </c>
      <c r="E308" s="424">
        <v>5</v>
      </c>
      <c r="F308" s="430" t="s">
        <v>516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45199</v>
      </c>
      <c r="D309" s="424" t="s">
        <v>519</v>
      </c>
      <c r="E309" s="424">
        <v>5</v>
      </c>
      <c r="F309" s="430" t="s">
        <v>518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45199</v>
      </c>
      <c r="D310" s="424" t="s">
        <v>521</v>
      </c>
      <c r="E310" s="424">
        <v>5</v>
      </c>
      <c r="F310" s="430" t="s">
        <v>520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45199</v>
      </c>
      <c r="D311" s="424" t="s">
        <v>523</v>
      </c>
      <c r="E311" s="424">
        <v>5</v>
      </c>
      <c r="F311" s="430" t="s">
        <v>522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45199</v>
      </c>
      <c r="D312" s="424" t="s">
        <v>525</v>
      </c>
      <c r="E312" s="424">
        <v>5</v>
      </c>
      <c r="F312" s="430" t="s">
        <v>524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45199</v>
      </c>
      <c r="D313" s="424" t="s">
        <v>527</v>
      </c>
      <c r="E313" s="424">
        <v>5</v>
      </c>
      <c r="F313" s="430" t="s">
        <v>526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45199</v>
      </c>
      <c r="D314" s="424" t="s">
        <v>529</v>
      </c>
      <c r="E314" s="424">
        <v>5</v>
      </c>
      <c r="F314" s="430" t="s">
        <v>528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45199</v>
      </c>
      <c r="D315" s="424" t="s">
        <v>531</v>
      </c>
      <c r="E315" s="424">
        <v>5</v>
      </c>
      <c r="F315" s="430" t="s">
        <v>530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45199</v>
      </c>
      <c r="D316" s="424" t="s">
        <v>533</v>
      </c>
      <c r="E316" s="424">
        <v>5</v>
      </c>
      <c r="F316" s="430" t="s">
        <v>532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45199</v>
      </c>
      <c r="D317" s="424" t="s">
        <v>535</v>
      </c>
      <c r="E317" s="424">
        <v>5</v>
      </c>
      <c r="F317" s="430" t="s">
        <v>534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45199</v>
      </c>
      <c r="D318" s="424" t="s">
        <v>537</v>
      </c>
      <c r="E318" s="424">
        <v>5</v>
      </c>
      <c r="F318" s="430" t="s">
        <v>536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45199</v>
      </c>
      <c r="D319" s="424" t="s">
        <v>539</v>
      </c>
      <c r="E319" s="424">
        <v>5</v>
      </c>
      <c r="F319" s="430" t="s">
        <v>538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45199</v>
      </c>
      <c r="D320" s="424" t="s">
        <v>540</v>
      </c>
      <c r="E320" s="424">
        <v>5</v>
      </c>
      <c r="F320" s="430" t="s">
        <v>534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45199</v>
      </c>
      <c r="D321" s="424" t="s">
        <v>541</v>
      </c>
      <c r="E321" s="424">
        <v>5</v>
      </c>
      <c r="F321" s="430" t="s">
        <v>536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45199</v>
      </c>
      <c r="D322" s="424" t="s">
        <v>543</v>
      </c>
      <c r="E322" s="424">
        <v>5</v>
      </c>
      <c r="F322" s="430" t="s">
        <v>542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45199</v>
      </c>
      <c r="D323" s="424" t="s">
        <v>545</v>
      </c>
      <c r="E323" s="424">
        <v>5</v>
      </c>
      <c r="F323" s="430" t="s">
        <v>544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45199</v>
      </c>
      <c r="D324" s="424" t="s">
        <v>547</v>
      </c>
      <c r="E324" s="424">
        <v>5</v>
      </c>
      <c r="F324" s="430" t="s">
        <v>546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45199</v>
      </c>
      <c r="D325" s="424" t="s">
        <v>549</v>
      </c>
      <c r="E325" s="424">
        <v>5</v>
      </c>
      <c r="F325" s="430" t="s">
        <v>548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45199</v>
      </c>
      <c r="D326" s="424" t="s">
        <v>551</v>
      </c>
      <c r="E326" s="424">
        <v>5</v>
      </c>
      <c r="F326" s="430" t="s">
        <v>550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45199</v>
      </c>
      <c r="D327" s="424" t="s">
        <v>553</v>
      </c>
      <c r="E327" s="424">
        <v>5</v>
      </c>
      <c r="F327" s="430" t="s">
        <v>552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45199</v>
      </c>
      <c r="D328" s="424" t="s">
        <v>513</v>
      </c>
      <c r="E328" s="424">
        <v>6</v>
      </c>
      <c r="F328" s="430" t="s">
        <v>512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45199</v>
      </c>
      <c r="D329" s="424" t="s">
        <v>515</v>
      </c>
      <c r="E329" s="424">
        <v>6</v>
      </c>
      <c r="F329" s="430" t="s">
        <v>514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45199</v>
      </c>
      <c r="D330" s="424" t="s">
        <v>517</v>
      </c>
      <c r="E330" s="424">
        <v>6</v>
      </c>
      <c r="F330" s="430" t="s">
        <v>516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45199</v>
      </c>
      <c r="D331" s="424" t="s">
        <v>519</v>
      </c>
      <c r="E331" s="424">
        <v>6</v>
      </c>
      <c r="F331" s="430" t="s">
        <v>518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45199</v>
      </c>
      <c r="D332" s="424" t="s">
        <v>521</v>
      </c>
      <c r="E332" s="424">
        <v>6</v>
      </c>
      <c r="F332" s="430" t="s">
        <v>520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45199</v>
      </c>
      <c r="D333" s="424" t="s">
        <v>523</v>
      </c>
      <c r="E333" s="424">
        <v>6</v>
      </c>
      <c r="F333" s="430" t="s">
        <v>522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45199</v>
      </c>
      <c r="D334" s="424" t="s">
        <v>525</v>
      </c>
      <c r="E334" s="424">
        <v>6</v>
      </c>
      <c r="F334" s="430" t="s">
        <v>524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45199</v>
      </c>
      <c r="D335" s="424" t="s">
        <v>527</v>
      </c>
      <c r="E335" s="424">
        <v>6</v>
      </c>
      <c r="F335" s="430" t="s">
        <v>526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45199</v>
      </c>
      <c r="D336" s="424" t="s">
        <v>529</v>
      </c>
      <c r="E336" s="424">
        <v>6</v>
      </c>
      <c r="F336" s="430" t="s">
        <v>528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45199</v>
      </c>
      <c r="D337" s="424" t="s">
        <v>531</v>
      </c>
      <c r="E337" s="424">
        <v>6</v>
      </c>
      <c r="F337" s="430" t="s">
        <v>530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45199</v>
      </c>
      <c r="D338" s="424" t="s">
        <v>533</v>
      </c>
      <c r="E338" s="424">
        <v>6</v>
      </c>
      <c r="F338" s="430" t="s">
        <v>532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45199</v>
      </c>
      <c r="D339" s="424" t="s">
        <v>535</v>
      </c>
      <c r="E339" s="424">
        <v>6</v>
      </c>
      <c r="F339" s="430" t="s">
        <v>534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45199</v>
      </c>
      <c r="D340" s="424" t="s">
        <v>537</v>
      </c>
      <c r="E340" s="424">
        <v>6</v>
      </c>
      <c r="F340" s="430" t="s">
        <v>536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45199</v>
      </c>
      <c r="D341" s="424" t="s">
        <v>539</v>
      </c>
      <c r="E341" s="424">
        <v>6</v>
      </c>
      <c r="F341" s="430" t="s">
        <v>538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45199</v>
      </c>
      <c r="D342" s="424" t="s">
        <v>540</v>
      </c>
      <c r="E342" s="424">
        <v>6</v>
      </c>
      <c r="F342" s="430" t="s">
        <v>534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45199</v>
      </c>
      <c r="D343" s="424" t="s">
        <v>541</v>
      </c>
      <c r="E343" s="424">
        <v>6</v>
      </c>
      <c r="F343" s="430" t="s">
        <v>536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45199</v>
      </c>
      <c r="D344" s="424" t="s">
        <v>543</v>
      </c>
      <c r="E344" s="424">
        <v>6</v>
      </c>
      <c r="F344" s="430" t="s">
        <v>542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45199</v>
      </c>
      <c r="D345" s="424" t="s">
        <v>545</v>
      </c>
      <c r="E345" s="424">
        <v>6</v>
      </c>
      <c r="F345" s="430" t="s">
        <v>544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45199</v>
      </c>
      <c r="D346" s="424" t="s">
        <v>547</v>
      </c>
      <c r="E346" s="424">
        <v>6</v>
      </c>
      <c r="F346" s="430" t="s">
        <v>546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45199</v>
      </c>
      <c r="D347" s="424" t="s">
        <v>549</v>
      </c>
      <c r="E347" s="424">
        <v>6</v>
      </c>
      <c r="F347" s="430" t="s">
        <v>548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45199</v>
      </c>
      <c r="D348" s="424" t="s">
        <v>551</v>
      </c>
      <c r="E348" s="424">
        <v>6</v>
      </c>
      <c r="F348" s="430" t="s">
        <v>550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45199</v>
      </c>
      <c r="D349" s="424" t="s">
        <v>553</v>
      </c>
      <c r="E349" s="424">
        <v>6</v>
      </c>
      <c r="F349" s="430" t="s">
        <v>552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45199</v>
      </c>
      <c r="D350" s="424" t="s">
        <v>513</v>
      </c>
      <c r="E350" s="424">
        <v>7</v>
      </c>
      <c r="F350" s="430" t="s">
        <v>512</v>
      </c>
      <c r="G350" s="424"/>
      <c r="H350" s="429">
        <f>'4-Отчет за собствения капитал'!I13</f>
        <v>243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45199</v>
      </c>
      <c r="D351" s="424" t="s">
        <v>515</v>
      </c>
      <c r="E351" s="424">
        <v>7</v>
      </c>
      <c r="F351" s="430" t="s">
        <v>514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45199</v>
      </c>
      <c r="D352" s="424" t="s">
        <v>517</v>
      </c>
      <c r="E352" s="424">
        <v>7</v>
      </c>
      <c r="F352" s="430" t="s">
        <v>516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45199</v>
      </c>
      <c r="D353" s="424" t="s">
        <v>519</v>
      </c>
      <c r="E353" s="424">
        <v>7</v>
      </c>
      <c r="F353" s="430" t="s">
        <v>518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45199</v>
      </c>
      <c r="D354" s="424" t="s">
        <v>521</v>
      </c>
      <c r="E354" s="424">
        <v>7</v>
      </c>
      <c r="F354" s="430" t="s">
        <v>520</v>
      </c>
      <c r="G354" s="424"/>
      <c r="H354" s="429">
        <f>'4-Отчет за собствения капитал'!I17</f>
        <v>243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45199</v>
      </c>
      <c r="D355" s="424" t="s">
        <v>523</v>
      </c>
      <c r="E355" s="424">
        <v>7</v>
      </c>
      <c r="F355" s="430" t="s">
        <v>522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45199</v>
      </c>
      <c r="D356" s="424" t="s">
        <v>525</v>
      </c>
      <c r="E356" s="424">
        <v>7</v>
      </c>
      <c r="F356" s="430" t="s">
        <v>524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45199</v>
      </c>
      <c r="D357" s="424" t="s">
        <v>527</v>
      </c>
      <c r="E357" s="424">
        <v>7</v>
      </c>
      <c r="F357" s="430" t="s">
        <v>526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45199</v>
      </c>
      <c r="D358" s="424" t="s">
        <v>529</v>
      </c>
      <c r="E358" s="424">
        <v>7</v>
      </c>
      <c r="F358" s="430" t="s">
        <v>528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45199</v>
      </c>
      <c r="D359" s="424" t="s">
        <v>531</v>
      </c>
      <c r="E359" s="424">
        <v>7</v>
      </c>
      <c r="F359" s="430" t="s">
        <v>530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45199</v>
      </c>
      <c r="D360" s="424" t="s">
        <v>533</v>
      </c>
      <c r="E360" s="424">
        <v>7</v>
      </c>
      <c r="F360" s="430" t="s">
        <v>532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45199</v>
      </c>
      <c r="D361" s="424" t="s">
        <v>535</v>
      </c>
      <c r="E361" s="424">
        <v>7</v>
      </c>
      <c r="F361" s="430" t="s">
        <v>534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45199</v>
      </c>
      <c r="D362" s="424" t="s">
        <v>537</v>
      </c>
      <c r="E362" s="424">
        <v>7</v>
      </c>
      <c r="F362" s="430" t="s">
        <v>536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45199</v>
      </c>
      <c r="D363" s="424" t="s">
        <v>539</v>
      </c>
      <c r="E363" s="424">
        <v>7</v>
      </c>
      <c r="F363" s="430" t="s">
        <v>538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45199</v>
      </c>
      <c r="D364" s="424" t="s">
        <v>540</v>
      </c>
      <c r="E364" s="424">
        <v>7</v>
      </c>
      <c r="F364" s="430" t="s">
        <v>534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45199</v>
      </c>
      <c r="D365" s="424" t="s">
        <v>541</v>
      </c>
      <c r="E365" s="424">
        <v>7</v>
      </c>
      <c r="F365" s="430" t="s">
        <v>536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45199</v>
      </c>
      <c r="D366" s="424" t="s">
        <v>543</v>
      </c>
      <c r="E366" s="424">
        <v>7</v>
      </c>
      <c r="F366" s="430" t="s">
        <v>542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45199</v>
      </c>
      <c r="D367" s="424" t="s">
        <v>545</v>
      </c>
      <c r="E367" s="424">
        <v>7</v>
      </c>
      <c r="F367" s="430" t="s">
        <v>544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45199</v>
      </c>
      <c r="D368" s="424" t="s">
        <v>547</v>
      </c>
      <c r="E368" s="424">
        <v>7</v>
      </c>
      <c r="F368" s="430" t="s">
        <v>546</v>
      </c>
      <c r="G368" s="424"/>
      <c r="H368" s="429">
        <f>'4-Отчет за собствения капитал'!I31</f>
        <v>243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45199</v>
      </c>
      <c r="D369" s="424" t="s">
        <v>549</v>
      </c>
      <c r="E369" s="424">
        <v>7</v>
      </c>
      <c r="F369" s="430" t="s">
        <v>548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45199</v>
      </c>
      <c r="D370" s="424" t="s">
        <v>551</v>
      </c>
      <c r="E370" s="424">
        <v>7</v>
      </c>
      <c r="F370" s="430" t="s">
        <v>550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45199</v>
      </c>
      <c r="D371" s="424" t="s">
        <v>553</v>
      </c>
      <c r="E371" s="424">
        <v>7</v>
      </c>
      <c r="F371" s="430" t="s">
        <v>552</v>
      </c>
      <c r="G371" s="424"/>
      <c r="H371" s="429">
        <f>'4-Отчет за собствения капитал'!I34</f>
        <v>243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45199</v>
      </c>
      <c r="D372" s="424" t="s">
        <v>513</v>
      </c>
      <c r="E372" s="424">
        <v>8</v>
      </c>
      <c r="F372" s="430" t="s">
        <v>512</v>
      </c>
      <c r="G372" s="424"/>
      <c r="H372" s="429">
        <f>'4-Отчет за собствения капитал'!J13</f>
        <v>-488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45199</v>
      </c>
      <c r="D373" s="424" t="s">
        <v>515</v>
      </c>
      <c r="E373" s="424">
        <v>8</v>
      </c>
      <c r="F373" s="430" t="s">
        <v>514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45199</v>
      </c>
      <c r="D374" s="424" t="s">
        <v>517</v>
      </c>
      <c r="E374" s="424">
        <v>8</v>
      </c>
      <c r="F374" s="430" t="s">
        <v>516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45199</v>
      </c>
      <c r="D375" s="424" t="s">
        <v>519</v>
      </c>
      <c r="E375" s="424">
        <v>8</v>
      </c>
      <c r="F375" s="430" t="s">
        <v>518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45199</v>
      </c>
      <c r="D376" s="424" t="s">
        <v>521</v>
      </c>
      <c r="E376" s="424">
        <v>8</v>
      </c>
      <c r="F376" s="430" t="s">
        <v>520</v>
      </c>
      <c r="G376" s="424"/>
      <c r="H376" s="429">
        <f>'4-Отчет за собствения капитал'!J17</f>
        <v>-488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45199</v>
      </c>
      <c r="D377" s="424" t="s">
        <v>523</v>
      </c>
      <c r="E377" s="424">
        <v>8</v>
      </c>
      <c r="F377" s="430" t="s">
        <v>522</v>
      </c>
      <c r="G377" s="424"/>
      <c r="H377" s="429">
        <f>'4-Отчет за собствения капитал'!J18</f>
        <v>-292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45199</v>
      </c>
      <c r="D378" s="424" t="s">
        <v>525</v>
      </c>
      <c r="E378" s="424">
        <v>8</v>
      </c>
      <c r="F378" s="430" t="s">
        <v>524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45199</v>
      </c>
      <c r="D379" s="424" t="s">
        <v>527</v>
      </c>
      <c r="E379" s="424">
        <v>8</v>
      </c>
      <c r="F379" s="430" t="s">
        <v>526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45199</v>
      </c>
      <c r="D380" s="424" t="s">
        <v>529</v>
      </c>
      <c r="E380" s="424">
        <v>8</v>
      </c>
      <c r="F380" s="430" t="s">
        <v>528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45199</v>
      </c>
      <c r="D381" s="424" t="s">
        <v>531</v>
      </c>
      <c r="E381" s="424">
        <v>8</v>
      </c>
      <c r="F381" s="430" t="s">
        <v>530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45199</v>
      </c>
      <c r="D382" s="424" t="s">
        <v>533</v>
      </c>
      <c r="E382" s="424">
        <v>8</v>
      </c>
      <c r="F382" s="430" t="s">
        <v>532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45199</v>
      </c>
      <c r="D383" s="424" t="s">
        <v>535</v>
      </c>
      <c r="E383" s="424">
        <v>8</v>
      </c>
      <c r="F383" s="430" t="s">
        <v>534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45199</v>
      </c>
      <c r="D384" s="424" t="s">
        <v>537</v>
      </c>
      <c r="E384" s="424">
        <v>8</v>
      </c>
      <c r="F384" s="430" t="s">
        <v>536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45199</v>
      </c>
      <c r="D385" s="424" t="s">
        <v>539</v>
      </c>
      <c r="E385" s="424">
        <v>8</v>
      </c>
      <c r="F385" s="430" t="s">
        <v>538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45199</v>
      </c>
      <c r="D386" s="424" t="s">
        <v>540</v>
      </c>
      <c r="E386" s="424">
        <v>8</v>
      </c>
      <c r="F386" s="430" t="s">
        <v>534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45199</v>
      </c>
      <c r="D387" s="424" t="s">
        <v>541</v>
      </c>
      <c r="E387" s="424">
        <v>8</v>
      </c>
      <c r="F387" s="430" t="s">
        <v>536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45199</v>
      </c>
      <c r="D388" s="424" t="s">
        <v>543</v>
      </c>
      <c r="E388" s="424">
        <v>8</v>
      </c>
      <c r="F388" s="430" t="s">
        <v>542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45199</v>
      </c>
      <c r="D389" s="424" t="s">
        <v>545</v>
      </c>
      <c r="E389" s="424">
        <v>8</v>
      </c>
      <c r="F389" s="430" t="s">
        <v>544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45199</v>
      </c>
      <c r="D390" s="424" t="s">
        <v>547</v>
      </c>
      <c r="E390" s="424">
        <v>8</v>
      </c>
      <c r="F390" s="430" t="s">
        <v>546</v>
      </c>
      <c r="G390" s="424"/>
      <c r="H390" s="429">
        <f>'4-Отчет за собствения капитал'!J31</f>
        <v>-780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45199</v>
      </c>
      <c r="D391" s="424" t="s">
        <v>549</v>
      </c>
      <c r="E391" s="424">
        <v>8</v>
      </c>
      <c r="F391" s="430" t="s">
        <v>548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45199</v>
      </c>
      <c r="D392" s="424" t="s">
        <v>551</v>
      </c>
      <c r="E392" s="424">
        <v>8</v>
      </c>
      <c r="F392" s="430" t="s">
        <v>550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45199</v>
      </c>
      <c r="D393" s="424" t="s">
        <v>553</v>
      </c>
      <c r="E393" s="424">
        <v>8</v>
      </c>
      <c r="F393" s="430" t="s">
        <v>552</v>
      </c>
      <c r="G393" s="424"/>
      <c r="H393" s="429">
        <f>'4-Отчет за собствения капитал'!J34</f>
        <v>-780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45199</v>
      </c>
      <c r="D394" s="424" t="s">
        <v>513</v>
      </c>
      <c r="E394" s="424">
        <v>9</v>
      </c>
      <c r="F394" s="430" t="s">
        <v>512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45199</v>
      </c>
      <c r="D395" s="424" t="s">
        <v>515</v>
      </c>
      <c r="E395" s="424">
        <v>9</v>
      </c>
      <c r="F395" s="430" t="s">
        <v>514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45199</v>
      </c>
      <c r="D396" s="424" t="s">
        <v>517</v>
      </c>
      <c r="E396" s="424">
        <v>9</v>
      </c>
      <c r="F396" s="430" t="s">
        <v>516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45199</v>
      </c>
      <c r="D397" s="424" t="s">
        <v>519</v>
      </c>
      <c r="E397" s="424">
        <v>9</v>
      </c>
      <c r="F397" s="430" t="s">
        <v>518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45199</v>
      </c>
      <c r="D398" s="424" t="s">
        <v>521</v>
      </c>
      <c r="E398" s="424">
        <v>9</v>
      </c>
      <c r="F398" s="430" t="s">
        <v>520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45199</v>
      </c>
      <c r="D399" s="424" t="s">
        <v>523</v>
      </c>
      <c r="E399" s="424">
        <v>9</v>
      </c>
      <c r="F399" s="430" t="s">
        <v>522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45199</v>
      </c>
      <c r="D400" s="424" t="s">
        <v>525</v>
      </c>
      <c r="E400" s="424">
        <v>9</v>
      </c>
      <c r="F400" s="430" t="s">
        <v>524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45199</v>
      </c>
      <c r="D401" s="424" t="s">
        <v>527</v>
      </c>
      <c r="E401" s="424">
        <v>9</v>
      </c>
      <c r="F401" s="430" t="s">
        <v>526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45199</v>
      </c>
      <c r="D402" s="424" t="s">
        <v>529</v>
      </c>
      <c r="E402" s="424">
        <v>9</v>
      </c>
      <c r="F402" s="430" t="s">
        <v>528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45199</v>
      </c>
      <c r="D403" s="424" t="s">
        <v>531</v>
      </c>
      <c r="E403" s="424">
        <v>9</v>
      </c>
      <c r="F403" s="430" t="s">
        <v>530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45199</v>
      </c>
      <c r="D404" s="424" t="s">
        <v>533</v>
      </c>
      <c r="E404" s="424">
        <v>9</v>
      </c>
      <c r="F404" s="430" t="s">
        <v>532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45199</v>
      </c>
      <c r="D405" s="424" t="s">
        <v>535</v>
      </c>
      <c r="E405" s="424">
        <v>9</v>
      </c>
      <c r="F405" s="430" t="s">
        <v>534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45199</v>
      </c>
      <c r="D406" s="424" t="s">
        <v>537</v>
      </c>
      <c r="E406" s="424">
        <v>9</v>
      </c>
      <c r="F406" s="430" t="s">
        <v>536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45199</v>
      </c>
      <c r="D407" s="424" t="s">
        <v>539</v>
      </c>
      <c r="E407" s="424">
        <v>9</v>
      </c>
      <c r="F407" s="430" t="s">
        <v>538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45199</v>
      </c>
      <c r="D408" s="424" t="s">
        <v>540</v>
      </c>
      <c r="E408" s="424">
        <v>9</v>
      </c>
      <c r="F408" s="430" t="s">
        <v>534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45199</v>
      </c>
      <c r="D409" s="424" t="s">
        <v>541</v>
      </c>
      <c r="E409" s="424">
        <v>9</v>
      </c>
      <c r="F409" s="430" t="s">
        <v>536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45199</v>
      </c>
      <c r="D410" s="424" t="s">
        <v>543</v>
      </c>
      <c r="E410" s="424">
        <v>9</v>
      </c>
      <c r="F410" s="430" t="s">
        <v>542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45199</v>
      </c>
      <c r="D411" s="424" t="s">
        <v>545</v>
      </c>
      <c r="E411" s="424">
        <v>9</v>
      </c>
      <c r="F411" s="430" t="s">
        <v>544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45199</v>
      </c>
      <c r="D412" s="424" t="s">
        <v>547</v>
      </c>
      <c r="E412" s="424">
        <v>9</v>
      </c>
      <c r="F412" s="430" t="s">
        <v>546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45199</v>
      </c>
      <c r="D413" s="424" t="s">
        <v>549</v>
      </c>
      <c r="E413" s="424">
        <v>9</v>
      </c>
      <c r="F413" s="430" t="s">
        <v>548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45199</v>
      </c>
      <c r="D414" s="424" t="s">
        <v>551</v>
      </c>
      <c r="E414" s="424">
        <v>9</v>
      </c>
      <c r="F414" s="430" t="s">
        <v>550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45199</v>
      </c>
      <c r="D415" s="424" t="s">
        <v>553</v>
      </c>
      <c r="E415" s="424">
        <v>9</v>
      </c>
      <c r="F415" s="430" t="s">
        <v>552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45199</v>
      </c>
      <c r="D416" s="424" t="s">
        <v>513</v>
      </c>
      <c r="E416" s="424">
        <v>10</v>
      </c>
      <c r="F416" s="430" t="s">
        <v>512</v>
      </c>
      <c r="G416" s="424"/>
      <c r="H416" s="429">
        <f>'4-Отчет за собствения капитал'!L13</f>
        <v>939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45199</v>
      </c>
      <c r="D417" s="424" t="s">
        <v>515</v>
      </c>
      <c r="E417" s="424">
        <v>10</v>
      </c>
      <c r="F417" s="430" t="s">
        <v>514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45199</v>
      </c>
      <c r="D418" s="424" t="s">
        <v>517</v>
      </c>
      <c r="E418" s="424">
        <v>10</v>
      </c>
      <c r="F418" s="430" t="s">
        <v>516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45199</v>
      </c>
      <c r="D419" s="424" t="s">
        <v>519</v>
      </c>
      <c r="E419" s="424">
        <v>10</v>
      </c>
      <c r="F419" s="430" t="s">
        <v>518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45199</v>
      </c>
      <c r="D420" s="424" t="s">
        <v>521</v>
      </c>
      <c r="E420" s="424">
        <v>10</v>
      </c>
      <c r="F420" s="430" t="s">
        <v>520</v>
      </c>
      <c r="G420" s="424"/>
      <c r="H420" s="429">
        <f>'4-Отчет за собствения капитал'!L17</f>
        <v>939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45199</v>
      </c>
      <c r="D421" s="424" t="s">
        <v>523</v>
      </c>
      <c r="E421" s="424">
        <v>10</v>
      </c>
      <c r="F421" s="430" t="s">
        <v>522</v>
      </c>
      <c r="G421" s="424"/>
      <c r="H421" s="429">
        <f>'4-Отчет за собствения капитал'!L18</f>
        <v>-292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45199</v>
      </c>
      <c r="D422" s="424" t="s">
        <v>525</v>
      </c>
      <c r="E422" s="424">
        <v>10</v>
      </c>
      <c r="F422" s="430" t="s">
        <v>524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45199</v>
      </c>
      <c r="D423" s="424" t="s">
        <v>527</v>
      </c>
      <c r="E423" s="424">
        <v>10</v>
      </c>
      <c r="F423" s="430" t="s">
        <v>526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45199</v>
      </c>
      <c r="D424" s="424" t="s">
        <v>529</v>
      </c>
      <c r="E424" s="424">
        <v>10</v>
      </c>
      <c r="F424" s="430" t="s">
        <v>528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45199</v>
      </c>
      <c r="D425" s="424" t="s">
        <v>531</v>
      </c>
      <c r="E425" s="424">
        <v>10</v>
      </c>
      <c r="F425" s="430" t="s">
        <v>530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45199</v>
      </c>
      <c r="D426" s="424" t="s">
        <v>533</v>
      </c>
      <c r="E426" s="424">
        <v>10</v>
      </c>
      <c r="F426" s="430" t="s">
        <v>532</v>
      </c>
      <c r="G426" s="424"/>
      <c r="H426" s="429">
        <f>'4-Отчет за собствения капитал'!L23</f>
        <v>3319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45199</v>
      </c>
      <c r="D427" s="424" t="s">
        <v>535</v>
      </c>
      <c r="E427" s="424">
        <v>10</v>
      </c>
      <c r="F427" s="430" t="s">
        <v>534</v>
      </c>
      <c r="G427" s="424"/>
      <c r="H427" s="429">
        <f>'4-Отчет за собствения капитал'!L24</f>
        <v>3319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45199</v>
      </c>
      <c r="D428" s="424" t="s">
        <v>537</v>
      </c>
      <c r="E428" s="424">
        <v>10</v>
      </c>
      <c r="F428" s="430" t="s">
        <v>536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45199</v>
      </c>
      <c r="D429" s="424" t="s">
        <v>539</v>
      </c>
      <c r="E429" s="424">
        <v>10</v>
      </c>
      <c r="F429" s="430" t="s">
        <v>538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45199</v>
      </c>
      <c r="D430" s="424" t="s">
        <v>540</v>
      </c>
      <c r="E430" s="424">
        <v>10</v>
      </c>
      <c r="F430" s="430" t="s">
        <v>534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45199</v>
      </c>
      <c r="D431" s="424" t="s">
        <v>541</v>
      </c>
      <c r="E431" s="424">
        <v>10</v>
      </c>
      <c r="F431" s="430" t="s">
        <v>536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45199</v>
      </c>
      <c r="D432" s="424" t="s">
        <v>543</v>
      </c>
      <c r="E432" s="424">
        <v>10</v>
      </c>
      <c r="F432" s="430" t="s">
        <v>542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45199</v>
      </c>
      <c r="D433" s="424" t="s">
        <v>545</v>
      </c>
      <c r="E433" s="424">
        <v>10</v>
      </c>
      <c r="F433" s="430" t="s">
        <v>544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45199</v>
      </c>
      <c r="D434" s="424" t="s">
        <v>547</v>
      </c>
      <c r="E434" s="424">
        <v>10</v>
      </c>
      <c r="F434" s="430" t="s">
        <v>546</v>
      </c>
      <c r="G434" s="424"/>
      <c r="H434" s="429">
        <f>'4-Отчет за собствения капитал'!L31</f>
        <v>3966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45199</v>
      </c>
      <c r="D435" s="424" t="s">
        <v>549</v>
      </c>
      <c r="E435" s="424">
        <v>10</v>
      </c>
      <c r="F435" s="430" t="s">
        <v>548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45199</v>
      </c>
      <c r="D436" s="424" t="s">
        <v>551</v>
      </c>
      <c r="E436" s="424">
        <v>10</v>
      </c>
      <c r="F436" s="430" t="s">
        <v>550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45199</v>
      </c>
      <c r="D437" s="424" t="s">
        <v>553</v>
      </c>
      <c r="E437" s="424">
        <v>10</v>
      </c>
      <c r="F437" s="430" t="s">
        <v>552</v>
      </c>
      <c r="G437" s="424"/>
      <c r="H437" s="429">
        <f>'4-Отчет за собствения капитал'!L34</f>
        <v>3966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45199</v>
      </c>
      <c r="D438" s="424" t="s">
        <v>513</v>
      </c>
      <c r="E438" s="424">
        <v>11</v>
      </c>
      <c r="F438" s="430" t="s">
        <v>512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45199</v>
      </c>
      <c r="D439" s="424" t="s">
        <v>515</v>
      </c>
      <c r="E439" s="424">
        <v>11</v>
      </c>
      <c r="F439" s="430" t="s">
        <v>514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45199</v>
      </c>
      <c r="D440" s="424" t="s">
        <v>517</v>
      </c>
      <c r="E440" s="424">
        <v>11</v>
      </c>
      <c r="F440" s="430" t="s">
        <v>516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45199</v>
      </c>
      <c r="D441" s="424" t="s">
        <v>519</v>
      </c>
      <c r="E441" s="424">
        <v>11</v>
      </c>
      <c r="F441" s="430" t="s">
        <v>518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45199</v>
      </c>
      <c r="D442" s="424" t="s">
        <v>521</v>
      </c>
      <c r="E442" s="424">
        <v>11</v>
      </c>
      <c r="F442" s="430" t="s">
        <v>520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45199</v>
      </c>
      <c r="D443" s="424" t="s">
        <v>523</v>
      </c>
      <c r="E443" s="424">
        <v>11</v>
      </c>
      <c r="F443" s="430" t="s">
        <v>522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45199</v>
      </c>
      <c r="D444" s="424" t="s">
        <v>525</v>
      </c>
      <c r="E444" s="424">
        <v>11</v>
      </c>
      <c r="F444" s="430" t="s">
        <v>524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45199</v>
      </c>
      <c r="D445" s="424" t="s">
        <v>527</v>
      </c>
      <c r="E445" s="424">
        <v>11</v>
      </c>
      <c r="F445" s="430" t="s">
        <v>526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45199</v>
      </c>
      <c r="D446" s="424" t="s">
        <v>529</v>
      </c>
      <c r="E446" s="424">
        <v>11</v>
      </c>
      <c r="F446" s="430" t="s">
        <v>528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45199</v>
      </c>
      <c r="D447" s="424" t="s">
        <v>531</v>
      </c>
      <c r="E447" s="424">
        <v>11</v>
      </c>
      <c r="F447" s="430" t="s">
        <v>530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45199</v>
      </c>
      <c r="D448" s="424" t="s">
        <v>533</v>
      </c>
      <c r="E448" s="424">
        <v>11</v>
      </c>
      <c r="F448" s="430" t="s">
        <v>532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45199</v>
      </c>
      <c r="D449" s="424" t="s">
        <v>535</v>
      </c>
      <c r="E449" s="424">
        <v>11</v>
      </c>
      <c r="F449" s="430" t="s">
        <v>534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45199</v>
      </c>
      <c r="D450" s="424" t="s">
        <v>537</v>
      </c>
      <c r="E450" s="424">
        <v>11</v>
      </c>
      <c r="F450" s="430" t="s">
        <v>536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45199</v>
      </c>
      <c r="D451" s="424" t="s">
        <v>539</v>
      </c>
      <c r="E451" s="424">
        <v>11</v>
      </c>
      <c r="F451" s="430" t="s">
        <v>538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45199</v>
      </c>
      <c r="D452" s="424" t="s">
        <v>540</v>
      </c>
      <c r="E452" s="424">
        <v>11</v>
      </c>
      <c r="F452" s="430" t="s">
        <v>534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45199</v>
      </c>
      <c r="D453" s="424" t="s">
        <v>541</v>
      </c>
      <c r="E453" s="424">
        <v>11</v>
      </c>
      <c r="F453" s="430" t="s">
        <v>536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45199</v>
      </c>
      <c r="D454" s="424" t="s">
        <v>543</v>
      </c>
      <c r="E454" s="424">
        <v>11</v>
      </c>
      <c r="F454" s="430" t="s">
        <v>542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45199</v>
      </c>
      <c r="D455" s="424" t="s">
        <v>545</v>
      </c>
      <c r="E455" s="424">
        <v>11</v>
      </c>
      <c r="F455" s="430" t="s">
        <v>544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45199</v>
      </c>
      <c r="D456" s="424" t="s">
        <v>547</v>
      </c>
      <c r="E456" s="424">
        <v>11</v>
      </c>
      <c r="F456" s="430" t="s">
        <v>546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45199</v>
      </c>
      <c r="D457" s="424" t="s">
        <v>549</v>
      </c>
      <c r="E457" s="424">
        <v>11</v>
      </c>
      <c r="F457" s="430" t="s">
        <v>548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45199</v>
      </c>
      <c r="D458" s="424" t="s">
        <v>551</v>
      </c>
      <c r="E458" s="424">
        <v>11</v>
      </c>
      <c r="F458" s="430" t="s">
        <v>550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45199</v>
      </c>
      <c r="D459" s="424" t="s">
        <v>553</v>
      </c>
      <c r="E459" s="424">
        <v>11</v>
      </c>
      <c r="F459" s="430" t="s">
        <v>552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682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683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684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685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45199</v>
      </c>
      <c r="D464" s="424" t="s">
        <v>565</v>
      </c>
      <c r="E464" s="424">
        <v>1</v>
      </c>
      <c r="F464" s="424" t="s">
        <v>562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45199</v>
      </c>
      <c r="D465" s="424" t="s">
        <v>568</v>
      </c>
      <c r="E465" s="424">
        <v>1</v>
      </c>
      <c r="F465" s="424" t="s">
        <v>566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45199</v>
      </c>
      <c r="D466" s="424" t="s">
        <v>571</v>
      </c>
      <c r="E466" s="424">
        <v>1</v>
      </c>
      <c r="F466" s="424" t="s">
        <v>569</v>
      </c>
      <c r="G466" s="424"/>
      <c r="H466" s="429">
        <f>'Справка 5'!C61</f>
        <v>447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45199</v>
      </c>
      <c r="D467" s="424" t="s">
        <v>575</v>
      </c>
      <c r="E467" s="424">
        <v>1</v>
      </c>
      <c r="F467" s="424" t="s">
        <v>572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45199</v>
      </c>
      <c r="D468" s="424" t="s">
        <v>577</v>
      </c>
      <c r="E468" s="424">
        <v>1</v>
      </c>
      <c r="F468" s="424" t="s">
        <v>561</v>
      </c>
      <c r="G468" s="424"/>
      <c r="H468" s="429">
        <f>'Справка 5'!C79</f>
        <v>787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45199</v>
      </c>
      <c r="D469" s="424" t="s">
        <v>579</v>
      </c>
      <c r="E469" s="424">
        <v>1</v>
      </c>
      <c r="F469" s="424" t="s">
        <v>562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45199</v>
      </c>
      <c r="D470" s="424" t="s">
        <v>580</v>
      </c>
      <c r="E470" s="424">
        <v>1</v>
      </c>
      <c r="F470" s="424" t="s">
        <v>566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45199</v>
      </c>
      <c r="D471" s="424" t="s">
        <v>581</v>
      </c>
      <c r="E471" s="424">
        <v>1</v>
      </c>
      <c r="F471" s="424" t="s">
        <v>569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45199</v>
      </c>
      <c r="D472" s="424" t="s">
        <v>583</v>
      </c>
      <c r="E472" s="424">
        <v>1</v>
      </c>
      <c r="F472" s="424" t="s">
        <v>572</v>
      </c>
      <c r="G472" s="424"/>
      <c r="H472" s="429">
        <f>'Справка 5'!C148</f>
        <v>5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45199</v>
      </c>
      <c r="D473" s="424" t="s">
        <v>585</v>
      </c>
      <c r="E473" s="424">
        <v>1</v>
      </c>
      <c r="F473" s="424" t="s">
        <v>578</v>
      </c>
      <c r="G473" s="424"/>
      <c r="H473" s="429">
        <f>'Справка 5'!C149</f>
        <v>5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45199</v>
      </c>
      <c r="D474" s="424" t="s">
        <v>565</v>
      </c>
      <c r="E474" s="424">
        <v>2</v>
      </c>
      <c r="F474" s="424" t="s">
        <v>562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45199</v>
      </c>
      <c r="D475" s="424" t="s">
        <v>568</v>
      </c>
      <c r="E475" s="424">
        <v>2</v>
      </c>
      <c r="F475" s="424" t="s">
        <v>566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45199</v>
      </c>
      <c r="D476" s="424" t="s">
        <v>571</v>
      </c>
      <c r="E476" s="424">
        <v>2</v>
      </c>
      <c r="F476" s="424" t="s">
        <v>569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45199</v>
      </c>
      <c r="D477" s="424" t="s">
        <v>575</v>
      </c>
      <c r="E477" s="424">
        <v>2</v>
      </c>
      <c r="F477" s="424" t="s">
        <v>572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45199</v>
      </c>
      <c r="D478" s="424" t="s">
        <v>577</v>
      </c>
      <c r="E478" s="424">
        <v>2</v>
      </c>
      <c r="F478" s="424" t="s">
        <v>561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45199</v>
      </c>
      <c r="D479" s="424" t="s">
        <v>579</v>
      </c>
      <c r="E479" s="424">
        <v>2</v>
      </c>
      <c r="F479" s="424" t="s">
        <v>562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45199</v>
      </c>
      <c r="D480" s="424" t="s">
        <v>580</v>
      </c>
      <c r="E480" s="424">
        <v>2</v>
      </c>
      <c r="F480" s="424" t="s">
        <v>566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45199</v>
      </c>
      <c r="D481" s="424" t="s">
        <v>581</v>
      </c>
      <c r="E481" s="424">
        <v>2</v>
      </c>
      <c r="F481" s="424" t="s">
        <v>569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45199</v>
      </c>
      <c r="D482" s="424" t="s">
        <v>583</v>
      </c>
      <c r="E482" s="424">
        <v>2</v>
      </c>
      <c r="F482" s="424" t="s">
        <v>572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45199</v>
      </c>
      <c r="D483" s="424" t="s">
        <v>585</v>
      </c>
      <c r="E483" s="424">
        <v>2</v>
      </c>
      <c r="F483" s="424" t="s">
        <v>578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45199</v>
      </c>
      <c r="D484" s="424" t="s">
        <v>565</v>
      </c>
      <c r="E484" s="424">
        <v>3</v>
      </c>
      <c r="F484" s="424" t="s">
        <v>562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45199</v>
      </c>
      <c r="D485" s="424" t="s">
        <v>568</v>
      </c>
      <c r="E485" s="424">
        <v>3</v>
      </c>
      <c r="F485" s="424" t="s">
        <v>566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45199</v>
      </c>
      <c r="D486" s="424" t="s">
        <v>571</v>
      </c>
      <c r="E486" s="424">
        <v>3</v>
      </c>
      <c r="F486" s="424" t="s">
        <v>569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45199</v>
      </c>
      <c r="D487" s="424" t="s">
        <v>575</v>
      </c>
      <c r="E487" s="424">
        <v>3</v>
      </c>
      <c r="F487" s="424" t="s">
        <v>572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45199</v>
      </c>
      <c r="D488" s="424" t="s">
        <v>577</v>
      </c>
      <c r="E488" s="424">
        <v>3</v>
      </c>
      <c r="F488" s="424" t="s">
        <v>561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45199</v>
      </c>
      <c r="D489" s="424" t="s">
        <v>579</v>
      </c>
      <c r="E489" s="424">
        <v>3</v>
      </c>
      <c r="F489" s="424" t="s">
        <v>562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45199</v>
      </c>
      <c r="D490" s="424" t="s">
        <v>580</v>
      </c>
      <c r="E490" s="424">
        <v>3</v>
      </c>
      <c r="F490" s="424" t="s">
        <v>566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45199</v>
      </c>
      <c r="D491" s="424" t="s">
        <v>581</v>
      </c>
      <c r="E491" s="424">
        <v>3</v>
      </c>
      <c r="F491" s="424" t="s">
        <v>569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45199</v>
      </c>
      <c r="D492" s="424" t="s">
        <v>583</v>
      </c>
      <c r="E492" s="424">
        <v>3</v>
      </c>
      <c r="F492" s="424" t="s">
        <v>572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45199</v>
      </c>
      <c r="D493" s="424" t="s">
        <v>585</v>
      </c>
      <c r="E493" s="424">
        <v>3</v>
      </c>
      <c r="F493" s="424" t="s">
        <v>578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45199</v>
      </c>
      <c r="D494" s="424" t="s">
        <v>565</v>
      </c>
      <c r="E494" s="424">
        <v>4</v>
      </c>
      <c r="F494" s="424" t="s">
        <v>562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45199</v>
      </c>
      <c r="D495" s="424" t="s">
        <v>568</v>
      </c>
      <c r="E495" s="424">
        <v>4</v>
      </c>
      <c r="F495" s="424" t="s">
        <v>566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45199</v>
      </c>
      <c r="D496" s="424" t="s">
        <v>571</v>
      </c>
      <c r="E496" s="424">
        <v>4</v>
      </c>
      <c r="F496" s="424" t="s">
        <v>569</v>
      </c>
      <c r="G496" s="424"/>
      <c r="H496" s="429">
        <f>'Справка 5'!F61</f>
        <v>447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45199</v>
      </c>
      <c r="D497" s="424" t="s">
        <v>575</v>
      </c>
      <c r="E497" s="424">
        <v>4</v>
      </c>
      <c r="F497" s="424" t="s">
        <v>572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45199</v>
      </c>
      <c r="D498" s="424" t="s">
        <v>577</v>
      </c>
      <c r="E498" s="424">
        <v>4</v>
      </c>
      <c r="F498" s="424" t="s">
        <v>561</v>
      </c>
      <c r="G498" s="424"/>
      <c r="H498" s="429">
        <f>'Справка 5'!F79</f>
        <v>787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45199</v>
      </c>
      <c r="D499" s="424" t="s">
        <v>579</v>
      </c>
      <c r="E499" s="424">
        <v>4</v>
      </c>
      <c r="F499" s="424" t="s">
        <v>562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45199</v>
      </c>
      <c r="D500" s="424" t="s">
        <v>580</v>
      </c>
      <c r="E500" s="424">
        <v>4</v>
      </c>
      <c r="F500" s="424" t="s">
        <v>566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45199</v>
      </c>
      <c r="D501" s="424" t="s">
        <v>581</v>
      </c>
      <c r="E501" s="424">
        <v>4</v>
      </c>
      <c r="F501" s="424" t="s">
        <v>569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45199</v>
      </c>
      <c r="D502" s="424" t="s">
        <v>583</v>
      </c>
      <c r="E502" s="424">
        <v>4</v>
      </c>
      <c r="F502" s="424" t="s">
        <v>572</v>
      </c>
      <c r="G502" s="424"/>
      <c r="H502" s="429">
        <f>'Справка 5'!F148</f>
        <v>5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45199</v>
      </c>
      <c r="D503" s="424" t="s">
        <v>585</v>
      </c>
      <c r="E503" s="424">
        <v>4</v>
      </c>
      <c r="F503" s="424" t="s">
        <v>578</v>
      </c>
      <c r="G503" s="424"/>
      <c r="H503" s="429">
        <f>'Справка 5'!F149</f>
        <v>5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2023-10-24T12:46:08Z</dcterms:modified>
  <cp:category/>
  <cp:contentStatus/>
</cp:coreProperties>
</file>